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12CFCA44-B735-1041-859C-0F8CB199BEF6}" xr6:coauthVersionLast="47" xr6:coauthVersionMax="47" xr10:uidLastSave="{00000000-0000-0000-0000-000000000000}"/>
  <bookViews>
    <workbookView xWindow="48140" yWindow="9080" windowWidth="22860" windowHeight="21600" tabRatio="500" xr2:uid="{00000000-000D-0000-FFFF-FFFF00000000}"/>
  </bookViews>
  <sheets>
    <sheet name="Web Analytics Mktg Dashboard" sheetId="1" r:id="rId1"/>
    <sheet name="DATA" sheetId="2" r:id="rId2"/>
    <sheet name="- Disclaimer -" sheetId="3" r:id="rId3"/>
  </sheets>
  <externalReferences>
    <externalReference r:id="rId4"/>
  </externalReferences>
  <definedNames>
    <definedName name="_xlnm.Print_Area" localSheetId="0">'Web Analytics Mktg Dashboard'!$A$2:$N$19</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2" l="1"/>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14" i="2"/>
  <c r="W13" i="2"/>
  <c r="X17" i="2"/>
  <c r="K12" i="1"/>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U16" i="2"/>
  <c r="H12" i="1"/>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R16" i="2"/>
  <c r="F13" i="1"/>
  <c r="R14" i="2"/>
  <c r="E12" i="1"/>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O16" i="2"/>
  <c r="C13" i="1"/>
  <c r="O14" i="2"/>
  <c r="B12" i="1"/>
  <c r="X15" i="2"/>
  <c r="X10" i="2"/>
  <c r="W10" i="2"/>
  <c r="U10" i="2"/>
  <c r="U14" i="2"/>
  <c r="T10" i="2"/>
  <c r="R10" i="2"/>
  <c r="Q10" i="2"/>
  <c r="O10" i="2"/>
  <c r="N10" i="2"/>
  <c r="W6" i="2"/>
  <c r="I297" i="2"/>
  <c r="U6" i="2"/>
  <c r="T6" i="2"/>
  <c r="Q6"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K297" i="2"/>
  <c r="X6" i="2"/>
  <c r="R6" i="2"/>
  <c r="E297" i="2"/>
  <c r="O6" i="2"/>
  <c r="N6" i="2"/>
  <c r="K8" i="1"/>
  <c r="H8" i="1"/>
  <c r="E8" i="1"/>
  <c r="B8" i="1"/>
  <c r="M9" i="1"/>
  <c r="I9" i="1"/>
  <c r="F9" i="1"/>
  <c r="C9" i="1"/>
  <c r="K5" i="1"/>
  <c r="M5" i="1"/>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4" i="2"/>
</calcChain>
</file>

<file path=xl/sharedStrings.xml><?xml version="1.0" encoding="utf-8"?>
<sst xmlns="http://schemas.openxmlformats.org/spreadsheetml/2006/main" count="83" uniqueCount="49">
  <si>
    <t>JANUARY</t>
  </si>
  <si>
    <t>FEBRUARY</t>
  </si>
  <si>
    <t>MARCH</t>
  </si>
  <si>
    <t>APRIL</t>
  </si>
  <si>
    <t>MAY</t>
  </si>
  <si>
    <t>JUNE</t>
  </si>
  <si>
    <t>JULY</t>
  </si>
  <si>
    <t>AUGUST</t>
  </si>
  <si>
    <t>SEPTEMBER</t>
  </si>
  <si>
    <t>OCTOBER</t>
  </si>
  <si>
    <t>NOVEMBER</t>
  </si>
  <si>
    <t>DECEMBER</t>
  </si>
  <si>
    <t>BOUNCE RATE</t>
  </si>
  <si>
    <t>NEW VISITORS</t>
  </si>
  <si>
    <t>UNIQUE VISITORS</t>
  </si>
  <si>
    <t>AVERAGE TIME ON SITE IN MINUTES</t>
  </si>
  <si>
    <t>30 DAY OVERVIEW</t>
  </si>
  <si>
    <t>NEW VISITORS TODAY</t>
  </si>
  <si>
    <t>UNIQUE VISITORS TODAY</t>
  </si>
  <si>
    <t>BOUNCE RATE TODAY</t>
  </si>
  <si>
    <t>NEW VISITORS 30 DAY</t>
  </si>
  <si>
    <t>UNIQUE VISITORS 30 DAY</t>
  </si>
  <si>
    <t>BOUNCE RATE 30 DAY</t>
  </si>
  <si>
    <t>WEB ANALYTICS MARKETING DASHBOARD TEMPLATE</t>
  </si>
  <si>
    <t>WEB ANALYTICS MARKETING DASHBOARD DATA</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</si>
  <si>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</si>
  <si>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</si>
  <si>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change 
from previous day</t>
  </si>
  <si>
    <r>
      <t xml:space="preserve">AVG TIME ON SITE TODAY </t>
    </r>
    <r>
      <rPr>
        <b/>
        <sz val="10"/>
        <color theme="0"/>
        <rFont val="Century Gothic"/>
        <family val="1"/>
      </rPr>
      <t>(in minutes)</t>
    </r>
  </si>
  <si>
    <r>
      <rPr>
        <b/>
        <sz val="14"/>
        <color theme="0"/>
        <rFont val="Century Gothic"/>
        <family val="1"/>
      </rPr>
      <t>AVG TIME ON SITE 30 DAY</t>
    </r>
    <r>
      <rPr>
        <b/>
        <sz val="11"/>
        <color theme="0"/>
        <rFont val="Century Gothic"/>
        <family val="1"/>
      </rPr>
      <t xml:space="preserve"> </t>
    </r>
    <r>
      <rPr>
        <b/>
        <sz val="10"/>
        <color theme="0"/>
        <rFont val="Century Gothic"/>
        <family val="1"/>
      </rPr>
      <t>(in minutes)</t>
    </r>
  </si>
  <si>
    <t>NEW VISITORS 
% of Change from Yesterday</t>
  </si>
  <si>
    <t>UNIQUE VISITORS 
% of Change from Yesterday</t>
  </si>
  <si>
    <t>AVERAGE TIME 
% of Change from Yesterday</t>
  </si>
  <si>
    <t>WEB ANALYTICS MARKETING DASHBOARD</t>
  </si>
  <si>
    <t>TODAY'S DATE</t>
  </si>
  <si>
    <t>/</t>
  </si>
  <si>
    <t>User to complete non-shaded cells only.</t>
  </si>
  <si>
    <t>D</t>
  </si>
  <si>
    <t>DATA FORMULAS :: DO NOT DELETE ::</t>
  </si>
  <si>
    <t xml:space="preserve">User to enter daily tallies on the DATA tab. </t>
  </si>
  <si>
    <t>AVG TIME ON SITE TODAY (in minutes)</t>
  </si>
  <si>
    <t>AVG TIME ON SITE 30 DAY (in minutes)</t>
  </si>
  <si>
    <t>30 DAYS</t>
  </si>
  <si>
    <t xml:space="preserve">User must change the date for JANUARY 1st to match the year represented. </t>
  </si>
  <si>
    <t>TOTAL</t>
  </si>
  <si>
    <t>AVERAGE</t>
  </si>
  <si>
    <t>average</t>
  </si>
  <si>
    <t>AVG BOUNCE RATE 30 DAY</t>
  </si>
  <si>
    <t>BOUNCE RATE 
% of Change from Yesterday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</si>
</sst>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
    <numFmt numFmtId="166" formatCode="0.0"/>
  </numFmts>
  <fonts count="39">
    <font>
      <sz val="12"/>
      <color theme="1"/>
      <name val="Calibri"/>
      <family val="2"/>
      <scheme val="minor"/>
    </font>
    <font>
      <sz val="12"/>
      <color theme="1"/>
      <name val="Calibri"/>
      <family val="2"/>
      <scheme val="minor"/>
    </font>
    <font>
      <sz val="12"/>
      <color theme="1"/>
      <name val="Arial"/>
      <family val="2"/>
    </font>
    <font>
      <b/>
      <sz val="14"/>
      <color theme="0"/>
      <name val="Arial"/>
      <family val="2"/>
    </font>
    <font>
      <sz val="11"/>
      <color theme="1"/>
      <name val="Arial"/>
      <family val="2"/>
    </font>
    <font>
      <u/>
      <sz val="12"/>
      <color theme="10"/>
      <name val="Calibri"/>
      <family val="2"/>
      <scheme val="minor"/>
    </font>
    <font>
      <u/>
      <sz val="12"/>
      <color theme="11"/>
      <name val="Calibri"/>
      <family val="2"/>
      <scheme val="minor"/>
    </font>
    <font>
      <sz val="12"/>
      <color theme="0"/>
      <name val="Arial"/>
      <family val="2"/>
    </font>
    <font>
      <sz val="11"/>
      <color theme="0"/>
      <name val="Arial"/>
      <family val="2"/>
    </font>
    <font>
      <sz val="10"/>
      <color theme="1"/>
      <name val="Century Gothic"/>
      <family val="1"/>
    </font>
    <font>
      <b/>
      <sz val="24"/>
      <color theme="1" tint="0.34998626667073579"/>
      <name val="Century Gothic"/>
      <family val="1"/>
    </font>
    <font>
      <sz val="11"/>
      <color theme="1"/>
      <name val="Calibri"/>
      <family val="2"/>
      <scheme val="minor"/>
    </font>
    <font>
      <b/>
      <sz val="14"/>
      <color theme="0"/>
      <name val="Century Gothic"/>
      <family val="1"/>
    </font>
    <font>
      <b/>
      <sz val="10"/>
      <color theme="0"/>
      <name val="Century Gothic"/>
      <family val="1"/>
    </font>
    <font>
      <b/>
      <sz val="36"/>
      <color theme="1"/>
      <name val="Century Gothic"/>
      <family val="1"/>
    </font>
    <font>
      <sz val="11"/>
      <color theme="1"/>
      <name val="Century Gothic"/>
      <family val="1"/>
    </font>
    <font>
      <sz val="18"/>
      <color theme="1"/>
      <name val="Century Gothic"/>
      <family val="1"/>
    </font>
    <font>
      <sz val="12"/>
      <color theme="1"/>
      <name val="Century Gothic"/>
      <family val="1"/>
    </font>
    <font>
      <b/>
      <sz val="11"/>
      <color theme="0"/>
      <name val="Century Gothic"/>
      <family val="1"/>
    </font>
    <font>
      <sz val="10"/>
      <color theme="1" tint="0.499984740745262"/>
      <name val="Century Gothic"/>
      <family val="1"/>
    </font>
    <font>
      <i/>
      <sz val="28"/>
      <color theme="1" tint="0.499984740745262"/>
      <name val="Century Gothic"/>
      <family val="1"/>
    </font>
    <font>
      <sz val="24"/>
      <color theme="1" tint="0.34998626667073579"/>
      <name val="Century Gothic"/>
      <family val="1"/>
    </font>
    <font>
      <sz val="10"/>
      <color rgb="FF000000"/>
      <name val="Century Gothic"/>
      <family val="1"/>
    </font>
    <font>
      <sz val="12"/>
      <color theme="0"/>
      <name val="Calibri"/>
      <family val="2"/>
      <scheme val="minor"/>
    </font>
    <font>
      <b/>
      <sz val="24"/>
      <color theme="0"/>
      <name val="Century Gothic"/>
      <family val="1"/>
    </font>
    <font>
      <sz val="10"/>
      <color theme="0" tint="-4.9989318521683403E-2"/>
      <name val="Century Gothic"/>
      <family val="1"/>
    </font>
    <font>
      <b/>
      <sz val="11"/>
      <color theme="1"/>
      <name val="Century Gothic"/>
      <family val="1"/>
    </font>
    <font>
      <sz val="10"/>
      <color theme="1"/>
      <name val="Calibri"/>
      <family val="2"/>
      <scheme val="minor"/>
    </font>
    <font>
      <sz val="8"/>
      <name val="Calibri"/>
      <family val="2"/>
      <scheme val="minor"/>
    </font>
    <font>
      <b/>
      <sz val="26"/>
      <color theme="0"/>
      <name val="Century Gothic"/>
      <family val="1"/>
    </font>
    <font>
      <sz val="10"/>
      <color theme="0"/>
      <name val="Century Gothic"/>
      <family val="1"/>
    </font>
    <font>
      <b/>
      <sz val="10"/>
      <color rgb="FF6F5C90"/>
      <name val="Century Gothic"/>
      <family val="1"/>
    </font>
    <font>
      <sz val="8"/>
      <color rgb="FF6F5C90"/>
      <name val="Century Gothic"/>
      <family val="1"/>
    </font>
    <font>
      <b/>
      <i/>
      <sz val="10"/>
      <color rgb="FF6F5C90"/>
      <name val="Century Gothic"/>
      <family val="1"/>
    </font>
    <font>
      <b/>
      <sz val="9"/>
      <color rgb="FF6F5C90"/>
      <name val="Century Gothic"/>
      <family val="1"/>
    </font>
    <font>
      <sz val="24"/>
      <color theme="3" tint="0.79998168889431442"/>
      <name val="Century Gothic"/>
      <family val="1"/>
    </font>
    <font>
      <sz val="20"/>
      <color theme="3" tint="0.79998168889431442"/>
      <name val="Century Gothic"/>
      <family val="1"/>
    </font>
    <font>
      <sz val="24"/>
      <color rgb="FFEAEEF3"/>
      <name val="Century Gothic"/>
      <family val="1"/>
    </font>
    <font>
      <u/>
      <sz val="22"/>
      <color theme="0"/>
      <name val="Century Gothic Bold"/>
    </font>
  </fonts>
  <fills count="21">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rgb="FF00B0F0"/>
        <bgColor indexed="64"/>
      </patternFill>
    </fill>
    <fill>
      <patternFill patternType="solid">
        <fgColor theme="0"/>
        <bgColor indexed="64"/>
      </patternFill>
    </fill>
    <fill>
      <patternFill patternType="solid">
        <fgColor rgb="FF00BD32"/>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0070C0"/>
        <bgColor indexed="64"/>
      </patternFill>
    </fill>
    <fill>
      <patternFill patternType="solid">
        <fgColor theme="5" tint="-0.249977111117893"/>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E8E8F3"/>
        <bgColor indexed="64"/>
      </patternFill>
    </fill>
    <fill>
      <patternFill patternType="solid">
        <fgColor rgb="FF6F5C90"/>
        <bgColor indexed="64"/>
      </patternFill>
    </fill>
    <fill>
      <patternFill patternType="solid">
        <fgColor theme="3" tint="0.39997558519241921"/>
        <bgColor indexed="64"/>
      </patternFill>
    </fill>
  </fills>
  <borders count="32">
    <border>
      <left/>
      <right/>
      <top/>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style="thin">
        <color theme="8" tint="0.39997558519241921"/>
      </right>
      <top/>
      <bottom style="thin">
        <color theme="8" tint="0.39997558519241921"/>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8" tint="0.59999389629810485"/>
      </left>
      <right style="thin">
        <color theme="8" tint="0.59999389629810485"/>
      </right>
      <top style="thin">
        <color theme="8" tint="0.59999389629810485"/>
      </top>
      <bottom style="medium">
        <color theme="0" tint="-0.249977111117893"/>
      </bottom>
      <diagonal/>
    </border>
    <border>
      <left style="thin">
        <color theme="8" tint="0.59999389629810485"/>
      </left>
      <right style="thin">
        <color theme="8" tint="0.59999389629810485"/>
      </right>
      <top style="medium">
        <color theme="0" tint="-0.249977111117893"/>
      </top>
      <bottom style="thin">
        <color theme="8" tint="0.59999389629810485"/>
      </bottom>
      <diagonal/>
    </border>
    <border>
      <left/>
      <right style="thin">
        <color theme="8" tint="0.39997558519241921"/>
      </right>
      <top/>
      <bottom style="medium">
        <color theme="0" tint="-0.249977111117893"/>
      </bottom>
      <diagonal/>
    </border>
    <border>
      <left/>
      <right style="thin">
        <color theme="8" tint="0.39997558519241921"/>
      </right>
      <top style="thin">
        <color theme="8" tint="0.39997558519241921"/>
      </top>
      <bottom style="medium">
        <color theme="0" tint="-0.249977111117893"/>
      </bottom>
      <diagonal/>
    </border>
    <border>
      <left/>
      <right style="thin">
        <color theme="8" tint="0.39997558519241921"/>
      </right>
      <top style="medium">
        <color theme="0" tint="-0.249977111117893"/>
      </top>
      <bottom/>
      <diagonal/>
    </border>
    <border>
      <left/>
      <right style="thin">
        <color theme="8" tint="0.39997558519241921"/>
      </right>
      <top style="medium">
        <color theme="0" tint="-0.249977111117893"/>
      </top>
      <bottom style="thin">
        <color theme="8"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8" tint="0.59999389629810485"/>
      </right>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medium">
        <color theme="0" tint="-0.249977111117893"/>
      </bottom>
      <diagonal/>
    </border>
    <border>
      <left/>
      <right style="thin">
        <color theme="8" tint="0.59999389629810485"/>
      </right>
      <top style="medium">
        <color theme="0" tint="-0.249977111117893"/>
      </top>
      <bottom style="thin">
        <color theme="8" tint="0.59999389629810485"/>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8" tint="0.59999389629810485"/>
      </left>
      <right style="medium">
        <color theme="0" tint="-0.249977111117893"/>
      </right>
      <top/>
      <bottom style="thin">
        <color theme="8" tint="0.59999389629810485"/>
      </bottom>
      <diagonal/>
    </border>
    <border>
      <left style="thin">
        <color theme="8" tint="0.59999389629810485"/>
      </left>
      <right style="medium">
        <color theme="0" tint="-0.249977111117893"/>
      </right>
      <top style="thin">
        <color theme="8" tint="0.59999389629810485"/>
      </top>
      <bottom style="thin">
        <color theme="8" tint="0.59999389629810485"/>
      </bottom>
      <diagonal/>
    </border>
    <border>
      <left style="thin">
        <color theme="8" tint="0.59999389629810485"/>
      </left>
      <right style="medium">
        <color theme="0" tint="-0.249977111117893"/>
      </right>
      <top style="thin">
        <color theme="8" tint="0.59999389629810485"/>
      </top>
      <bottom style="medium">
        <color theme="0" tint="-0.249977111117893"/>
      </bottom>
      <diagonal/>
    </border>
    <border>
      <left style="thin">
        <color theme="8" tint="0.59999389629810485"/>
      </left>
      <right style="medium">
        <color theme="0" tint="-0.249977111117893"/>
      </right>
      <top style="medium">
        <color theme="0" tint="-0.249977111117893"/>
      </top>
      <bottom style="thin">
        <color theme="8" tint="0.59999389629810485"/>
      </bottom>
      <diagonal/>
    </border>
    <border>
      <left/>
      <right/>
      <top/>
      <bottom style="medium">
        <color theme="0" tint="-0.249977111117893"/>
      </bottom>
      <diagonal/>
    </border>
    <border>
      <left/>
      <right/>
      <top/>
      <bottom style="thin">
        <color theme="8" tint="0.59999389629810485"/>
      </bottom>
      <diagonal/>
    </border>
    <border>
      <left/>
      <right/>
      <top style="medium">
        <color theme="0" tint="-0.249977111117893"/>
      </top>
      <bottom/>
      <diagonal/>
    </border>
    <border>
      <left style="thin">
        <color theme="8" tint="0.59999389629810485"/>
      </left>
      <right style="thin">
        <color theme="8" tint="0.59999389629810485"/>
      </right>
      <top style="thin">
        <color theme="8" tint="0.59999389629810485"/>
      </top>
      <bottom/>
      <diagonal/>
    </border>
    <border>
      <left style="thin">
        <color theme="8" tint="0.59999389629810485"/>
      </left>
      <right style="thin">
        <color theme="8" tint="0.59999389629810485"/>
      </right>
      <top/>
      <bottom/>
      <diagonal/>
    </border>
    <border>
      <left style="thin">
        <color theme="8" tint="0.59999389629810485"/>
      </left>
      <right style="thin">
        <color theme="8" tint="0.59999389629810485"/>
      </right>
      <top/>
      <bottom style="medium">
        <color theme="0" tint="-0.249977111117893"/>
      </bottom>
      <diagonal/>
    </border>
    <border>
      <left style="thin">
        <color theme="8" tint="0.59999389629810485"/>
      </left>
      <right style="thin">
        <color theme="8" tint="0.59999389629810485"/>
      </right>
      <top style="thin">
        <color theme="0" tint="-0.249977111117893"/>
      </top>
      <bottom style="thin">
        <color theme="8" tint="0.59999389629810485"/>
      </bottom>
      <diagonal/>
    </border>
    <border>
      <left style="thin">
        <color theme="8" tint="0.39997558519241921"/>
      </left>
      <right style="thin">
        <color theme="8" tint="0.59999389629810485"/>
      </right>
      <top style="thin">
        <color theme="8" tint="0.59999389629810485"/>
      </top>
      <bottom style="medium">
        <color theme="0" tint="-0.249977111117893"/>
      </bottom>
      <diagonal/>
    </border>
  </borders>
  <cellStyleXfs count="8">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11" fillId="0" borderId="0"/>
  </cellStyleXfs>
  <cellXfs count="142">
    <xf numFmtId="0" fontId="0" fillId="0" borderId="0" xfId="0"/>
    <xf numFmtId="0" fontId="2" fillId="0" borderId="0" xfId="0" applyFont="1"/>
    <xf numFmtId="0" fontId="4"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9" fontId="0" fillId="0" borderId="0" xfId="1" applyFont="1" applyBorder="1" applyAlignment="1">
      <alignment horizontal="center" vertical="center"/>
    </xf>
    <xf numFmtId="0" fontId="9" fillId="6" borderId="0" xfId="0" applyFont="1" applyFill="1" applyAlignment="1">
      <alignment wrapText="1"/>
    </xf>
    <xf numFmtId="0" fontId="9" fillId="0" borderId="0" xfId="0" applyFont="1" applyAlignment="1">
      <alignment wrapText="1"/>
    </xf>
    <xf numFmtId="0" fontId="10" fillId="6" borderId="0" xfId="0" applyFont="1" applyFill="1" applyAlignment="1">
      <alignment vertical="center"/>
    </xf>
    <xf numFmtId="0" fontId="11" fillId="0" borderId="0" xfId="7"/>
    <xf numFmtId="0" fontId="2" fillId="0" borderId="6" xfId="7" applyFont="1" applyBorder="1" applyAlignment="1">
      <alignment horizontal="left" vertical="center" wrapText="1" indent="2"/>
    </xf>
    <xf numFmtId="0" fontId="19" fillId="0" borderId="0" xfId="0" applyFont="1" applyAlignment="1">
      <alignment horizontal="center" vertical="center" wrapText="1"/>
    </xf>
    <xf numFmtId="1" fontId="9" fillId="0" borderId="4" xfId="0" applyNumberFormat="1" applyFont="1" applyBorder="1" applyAlignment="1">
      <alignment horizontal="center" vertical="center"/>
    </xf>
    <xf numFmtId="9" fontId="22" fillId="0" borderId="4" xfId="1" applyFont="1" applyBorder="1" applyAlignment="1">
      <alignment horizontal="center" vertical="center"/>
    </xf>
    <xf numFmtId="0" fontId="22" fillId="0" borderId="4" xfId="0" applyFont="1" applyBorder="1" applyAlignment="1">
      <alignment horizontal="center" vertical="center"/>
    </xf>
    <xf numFmtId="1" fontId="9" fillId="0" borderId="3" xfId="0" applyNumberFormat="1" applyFont="1" applyBorder="1" applyAlignment="1">
      <alignment horizontal="center" vertical="center"/>
    </xf>
    <xf numFmtId="9" fontId="22" fillId="0" borderId="5" xfId="1" applyFont="1" applyBorder="1" applyAlignment="1">
      <alignment horizontal="center" vertical="center"/>
    </xf>
    <xf numFmtId="0" fontId="22" fillId="0" borderId="5" xfId="0" applyFont="1" applyBorder="1" applyAlignment="1">
      <alignment horizontal="center" vertical="center"/>
    </xf>
    <xf numFmtId="1" fontId="9" fillId="0" borderId="1" xfId="0" applyNumberFormat="1" applyFont="1" applyBorder="1" applyAlignment="1">
      <alignment horizontal="center" vertical="center"/>
    </xf>
    <xf numFmtId="1" fontId="9" fillId="0" borderId="7" xfId="0" applyNumberFormat="1" applyFont="1" applyBorder="1" applyAlignment="1">
      <alignment horizontal="center" vertical="center"/>
    </xf>
    <xf numFmtId="9" fontId="22" fillId="0" borderId="7" xfId="1" applyFont="1" applyBorder="1" applyAlignment="1">
      <alignment horizontal="center" vertical="center"/>
    </xf>
    <xf numFmtId="0" fontId="22" fillId="0" borderId="7" xfId="0" applyFont="1" applyBorder="1" applyAlignment="1">
      <alignment horizontal="center" vertical="center"/>
    </xf>
    <xf numFmtId="1" fontId="9" fillId="0" borderId="8" xfId="0" applyNumberFormat="1" applyFont="1" applyBorder="1" applyAlignment="1">
      <alignment horizontal="center" vertical="center"/>
    </xf>
    <xf numFmtId="9" fontId="22" fillId="0" borderId="8" xfId="1" applyFont="1" applyBorder="1" applyAlignment="1">
      <alignment horizontal="center" vertical="center"/>
    </xf>
    <xf numFmtId="0" fontId="22" fillId="0" borderId="8" xfId="0" applyFont="1" applyBorder="1" applyAlignment="1">
      <alignment horizontal="center" vertical="center"/>
    </xf>
    <xf numFmtId="1" fontId="9" fillId="0" borderId="10" xfId="0" applyNumberFormat="1" applyFont="1" applyBorder="1" applyAlignment="1">
      <alignment horizontal="center" vertical="center"/>
    </xf>
    <xf numFmtId="1" fontId="9" fillId="0" borderId="12" xfId="0" applyNumberFormat="1" applyFont="1" applyBorder="1" applyAlignment="1">
      <alignment horizontal="center" vertical="center"/>
    </xf>
    <xf numFmtId="1" fontId="9" fillId="0" borderId="5" xfId="0" applyNumberFormat="1" applyFont="1" applyBorder="1" applyAlignment="1">
      <alignment horizontal="center" vertical="center"/>
    </xf>
    <xf numFmtId="0" fontId="18" fillId="3"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1" fontId="9" fillId="0" borderId="15" xfId="0" applyNumberFormat="1" applyFont="1" applyBorder="1" applyAlignment="1">
      <alignment horizontal="center" vertical="center"/>
    </xf>
    <xf numFmtId="1" fontId="9" fillId="0" borderId="16" xfId="0" applyNumberFormat="1" applyFont="1" applyBorder="1" applyAlignment="1">
      <alignment horizontal="center" vertical="center"/>
    </xf>
    <xf numFmtId="1" fontId="9" fillId="0" borderId="17" xfId="0" applyNumberFormat="1" applyFont="1" applyBorder="1" applyAlignment="1">
      <alignment horizontal="center" vertical="center"/>
    </xf>
    <xf numFmtId="1" fontId="9" fillId="0" borderId="18" xfId="0" applyNumberFormat="1" applyFont="1" applyBorder="1" applyAlignment="1">
      <alignment horizontal="center" vertical="center"/>
    </xf>
    <xf numFmtId="0" fontId="18" fillId="3" borderId="19"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5" borderId="19" xfId="0" applyFont="1" applyFill="1" applyBorder="1" applyAlignment="1">
      <alignment horizontal="center" vertical="center" wrapText="1"/>
    </xf>
    <xf numFmtId="1" fontId="9" fillId="5" borderId="20" xfId="0" applyNumberFormat="1" applyFont="1" applyFill="1" applyBorder="1" applyAlignment="1">
      <alignment horizontal="center" vertical="center"/>
    </xf>
    <xf numFmtId="1" fontId="9" fillId="3" borderId="20" xfId="0" applyNumberFormat="1" applyFont="1" applyFill="1" applyBorder="1" applyAlignment="1">
      <alignment horizontal="center" vertical="center"/>
    </xf>
    <xf numFmtId="1" fontId="9" fillId="4" borderId="20" xfId="0" applyNumberFormat="1" applyFont="1" applyFill="1" applyBorder="1" applyAlignment="1">
      <alignment horizontal="center" vertical="center"/>
    </xf>
    <xf numFmtId="1" fontId="9" fillId="2" borderId="20" xfId="0" applyNumberFormat="1" applyFont="1" applyFill="1" applyBorder="1" applyAlignment="1">
      <alignment horizontal="center" vertical="center"/>
    </xf>
    <xf numFmtId="10" fontId="25" fillId="3" borderId="21" xfId="1" applyNumberFormat="1" applyFont="1" applyFill="1" applyBorder="1" applyAlignment="1">
      <alignment horizontal="center" vertical="center"/>
    </xf>
    <xf numFmtId="10" fontId="25" fillId="3" borderId="22" xfId="1" applyNumberFormat="1" applyFont="1" applyFill="1" applyBorder="1" applyAlignment="1">
      <alignment horizontal="center" vertical="center"/>
    </xf>
    <xf numFmtId="10" fontId="25" fillId="3" borderId="23" xfId="1" applyNumberFormat="1" applyFont="1" applyFill="1" applyBorder="1" applyAlignment="1">
      <alignment horizontal="center" vertical="center"/>
    </xf>
    <xf numFmtId="10" fontId="25" fillId="5" borderId="21" xfId="1" applyNumberFormat="1" applyFont="1" applyFill="1" applyBorder="1" applyAlignment="1">
      <alignment horizontal="center" vertical="center"/>
    </xf>
    <xf numFmtId="10" fontId="25" fillId="5" borderId="22" xfId="1" applyNumberFormat="1" applyFont="1" applyFill="1" applyBorder="1" applyAlignment="1">
      <alignment horizontal="center" vertical="center"/>
    </xf>
    <xf numFmtId="10" fontId="25" fillId="5" borderId="23" xfId="1" applyNumberFormat="1" applyFont="1" applyFill="1" applyBorder="1" applyAlignment="1">
      <alignment horizontal="center" vertical="center"/>
    </xf>
    <xf numFmtId="10" fontId="25" fillId="4" borderId="21" xfId="1" applyNumberFormat="1" applyFont="1" applyFill="1" applyBorder="1" applyAlignment="1">
      <alignment horizontal="center" vertical="center"/>
    </xf>
    <xf numFmtId="10" fontId="25" fillId="4" borderId="22" xfId="1" applyNumberFormat="1" applyFont="1" applyFill="1" applyBorder="1" applyAlignment="1">
      <alignment horizontal="center" vertical="center"/>
    </xf>
    <xf numFmtId="10" fontId="25" fillId="4" borderId="23" xfId="1" applyNumberFormat="1" applyFont="1" applyFill="1" applyBorder="1" applyAlignment="1">
      <alignment horizontal="center" vertical="center"/>
    </xf>
    <xf numFmtId="10" fontId="25" fillId="2" borderId="21" xfId="1" applyNumberFormat="1" applyFont="1" applyFill="1" applyBorder="1" applyAlignment="1">
      <alignment horizontal="center" vertical="center"/>
    </xf>
    <xf numFmtId="10" fontId="25" fillId="2" borderId="22" xfId="1" applyNumberFormat="1" applyFont="1" applyFill="1" applyBorder="1" applyAlignment="1">
      <alignment horizontal="center" vertical="center"/>
    </xf>
    <xf numFmtId="10" fontId="25" fillId="2" borderId="23" xfId="1" applyNumberFormat="1" applyFont="1" applyFill="1" applyBorder="1" applyAlignment="1">
      <alignment horizontal="center" vertical="center"/>
    </xf>
    <xf numFmtId="0" fontId="8" fillId="6" borderId="0" xfId="0" applyFont="1" applyFill="1" applyAlignment="1">
      <alignment horizontal="center" vertical="center"/>
    </xf>
    <xf numFmtId="0" fontId="16" fillId="0" borderId="0" xfId="0" applyFont="1" applyAlignment="1">
      <alignment vertical="center"/>
    </xf>
    <xf numFmtId="0" fontId="18" fillId="9" borderId="13" xfId="0" applyFont="1" applyFill="1" applyBorder="1" applyAlignment="1">
      <alignment horizontal="center" vertical="center" wrapText="1"/>
    </xf>
    <xf numFmtId="0" fontId="27" fillId="0" borderId="0" xfId="0" applyFont="1"/>
    <xf numFmtId="0" fontId="17" fillId="0" borderId="0" xfId="0" applyFont="1" applyAlignment="1">
      <alignment vertical="top"/>
    </xf>
    <xf numFmtId="0" fontId="9" fillId="10" borderId="25" xfId="0" applyFont="1" applyFill="1" applyBorder="1" applyAlignment="1">
      <alignment horizontal="left" vertical="center" wrapText="1" indent="1"/>
    </xf>
    <xf numFmtId="165" fontId="18" fillId="2" borderId="4" xfId="0" applyNumberFormat="1" applyFont="1" applyFill="1" applyBorder="1" applyAlignment="1">
      <alignment horizontal="center" vertical="center" wrapText="1"/>
    </xf>
    <xf numFmtId="165" fontId="18" fillId="2" borderId="7" xfId="0" applyNumberFormat="1" applyFont="1" applyFill="1" applyBorder="1" applyAlignment="1">
      <alignment horizontal="center" vertical="center" wrapText="1"/>
    </xf>
    <xf numFmtId="165" fontId="18" fillId="2" borderId="5" xfId="0" applyNumberFormat="1" applyFont="1" applyFill="1" applyBorder="1" applyAlignment="1">
      <alignment horizontal="center" vertical="center" wrapText="1"/>
    </xf>
    <xf numFmtId="165" fontId="18" fillId="2" borderId="31" xfId="0" applyNumberFormat="1" applyFont="1" applyFill="1" applyBorder="1" applyAlignment="1">
      <alignment horizontal="center" vertical="center" wrapText="1"/>
    </xf>
    <xf numFmtId="165" fontId="26" fillId="10" borderId="30" xfId="0" applyNumberFormat="1" applyFont="1" applyFill="1" applyBorder="1" applyAlignment="1">
      <alignment horizontal="center" vertical="center" wrapText="1"/>
    </xf>
    <xf numFmtId="0" fontId="17" fillId="6" borderId="0" xfId="0" applyFont="1" applyFill="1"/>
    <xf numFmtId="0" fontId="2" fillId="6" borderId="0" xfId="0" applyFont="1" applyFill="1"/>
    <xf numFmtId="0" fontId="23" fillId="19" borderId="0" xfId="0" applyFont="1" applyFill="1"/>
    <xf numFmtId="0" fontId="13" fillId="19" borderId="0" xfId="0" applyFont="1" applyFill="1"/>
    <xf numFmtId="0" fontId="13" fillId="19" borderId="0" xfId="0" applyFont="1" applyFill="1" applyAlignment="1">
      <alignment horizontal="center" vertical="center"/>
    </xf>
    <xf numFmtId="0" fontId="13" fillId="19" borderId="0" xfId="0" applyFont="1" applyFill="1" applyAlignment="1">
      <alignment vertical="center"/>
    </xf>
    <xf numFmtId="0" fontId="30" fillId="19" borderId="0" xfId="0" applyFont="1" applyFill="1"/>
    <xf numFmtId="0" fontId="30" fillId="19" borderId="0" xfId="0" applyFont="1" applyFill="1" applyAlignment="1">
      <alignment horizontal="center"/>
    </xf>
    <xf numFmtId="10" fontId="30" fillId="19" borderId="0" xfId="0" applyNumberFormat="1" applyFont="1" applyFill="1" applyAlignment="1">
      <alignment horizontal="center"/>
    </xf>
    <xf numFmtId="0" fontId="30" fillId="19" borderId="0" xfId="0" applyFont="1" applyFill="1" applyAlignment="1">
      <alignment horizontal="left"/>
    </xf>
    <xf numFmtId="166" fontId="30" fillId="19" borderId="0" xfId="0" applyNumberFormat="1" applyFont="1" applyFill="1" applyAlignment="1">
      <alignment horizontal="left"/>
    </xf>
    <xf numFmtId="10" fontId="30" fillId="19" borderId="0" xfId="0" applyNumberFormat="1" applyFont="1" applyFill="1" applyAlignment="1">
      <alignment horizontal="left"/>
    </xf>
    <xf numFmtId="1" fontId="31" fillId="18" borderId="0" xfId="0" applyNumberFormat="1" applyFont="1" applyFill="1" applyAlignment="1">
      <alignment vertical="center"/>
    </xf>
    <xf numFmtId="0" fontId="32" fillId="18" borderId="0" xfId="0" applyFont="1" applyFill="1" applyAlignment="1">
      <alignment horizontal="center" vertical="center"/>
    </xf>
    <xf numFmtId="1" fontId="31" fillId="18" borderId="0" xfId="0" applyNumberFormat="1" applyFont="1" applyFill="1" applyAlignment="1">
      <alignment horizontal="center" vertical="center"/>
    </xf>
    <xf numFmtId="9" fontId="33" fillId="18" borderId="0" xfId="1" applyFont="1" applyFill="1" applyBorder="1" applyAlignment="1">
      <alignment horizontal="center" vertical="center"/>
    </xf>
    <xf numFmtId="9" fontId="31" fillId="18" borderId="0" xfId="0" applyNumberFormat="1" applyFont="1" applyFill="1" applyAlignment="1">
      <alignment vertical="center"/>
    </xf>
    <xf numFmtId="9" fontId="31" fillId="18" borderId="0" xfId="0" applyNumberFormat="1" applyFont="1" applyFill="1" applyAlignment="1">
      <alignment horizontal="center" vertical="center"/>
    </xf>
    <xf numFmtId="164" fontId="33" fillId="18" borderId="0" xfId="1" applyNumberFormat="1" applyFont="1" applyFill="1" applyBorder="1" applyAlignment="1">
      <alignment horizontal="center" vertical="center"/>
    </xf>
    <xf numFmtId="0" fontId="31" fillId="18" borderId="0" xfId="0" applyFont="1" applyFill="1" applyAlignment="1">
      <alignment vertical="center"/>
    </xf>
    <xf numFmtId="0" fontId="31" fillId="18" borderId="0" xfId="0" applyFont="1" applyFill="1" applyAlignment="1">
      <alignment horizontal="center" vertical="center"/>
    </xf>
    <xf numFmtId="2" fontId="34" fillId="18" borderId="0" xfId="1" applyNumberFormat="1" applyFont="1" applyFill="1" applyBorder="1" applyAlignment="1">
      <alignment horizontal="center" vertical="center"/>
    </xf>
    <xf numFmtId="2" fontId="31" fillId="18" borderId="0" xfId="1" applyNumberFormat="1" applyFont="1" applyFill="1" applyBorder="1" applyAlignment="1">
      <alignment horizontal="center" vertical="center"/>
    </xf>
    <xf numFmtId="9" fontId="34" fillId="18" borderId="0" xfId="1" applyFont="1" applyFill="1" applyBorder="1" applyAlignment="1">
      <alignment horizontal="center" vertical="center"/>
    </xf>
    <xf numFmtId="9" fontId="31" fillId="18" borderId="0" xfId="1" applyFont="1" applyFill="1" applyBorder="1" applyAlignment="1">
      <alignment horizontal="center" vertical="center"/>
    </xf>
    <xf numFmtId="3" fontId="34" fillId="18" borderId="0" xfId="0" applyNumberFormat="1" applyFont="1" applyFill="1" applyAlignment="1">
      <alignment horizontal="center" vertical="center"/>
    </xf>
    <xf numFmtId="3" fontId="31" fillId="18" borderId="0" xfId="0" applyNumberFormat="1" applyFont="1" applyFill="1" applyAlignment="1">
      <alignment horizontal="center" vertical="center"/>
    </xf>
    <xf numFmtId="0" fontId="2" fillId="9" borderId="0" xfId="0" applyFont="1" applyFill="1"/>
    <xf numFmtId="0" fontId="17" fillId="9" borderId="0" xfId="0" applyFont="1" applyFill="1"/>
    <xf numFmtId="0" fontId="21" fillId="9" borderId="0" xfId="0" applyFont="1" applyFill="1" applyAlignment="1">
      <alignment vertical="center"/>
    </xf>
    <xf numFmtId="0" fontId="3" fillId="9" borderId="0" xfId="0" applyFont="1" applyFill="1" applyAlignment="1">
      <alignment vertical="center"/>
    </xf>
    <xf numFmtId="0" fontId="7" fillId="9" borderId="0" xfId="0" applyFont="1" applyFill="1"/>
    <xf numFmtId="0" fontId="4" fillId="9" borderId="0" xfId="0" applyFont="1" applyFill="1" applyAlignment="1">
      <alignment horizontal="center" vertical="center"/>
    </xf>
    <xf numFmtId="0" fontId="8" fillId="9" borderId="0" xfId="0" applyFont="1" applyFill="1" applyAlignment="1">
      <alignment horizontal="center" vertical="center"/>
    </xf>
    <xf numFmtId="0" fontId="15" fillId="9" borderId="0" xfId="0" applyFont="1" applyFill="1" applyAlignment="1">
      <alignment horizontal="center" vertical="center"/>
    </xf>
    <xf numFmtId="0" fontId="12" fillId="9" borderId="0" xfId="0" applyFont="1" applyFill="1" applyAlignment="1">
      <alignment horizontal="center" vertical="center"/>
    </xf>
    <xf numFmtId="0" fontId="35" fillId="9" borderId="0" xfId="0" applyFont="1" applyFill="1" applyAlignment="1">
      <alignment vertical="center"/>
    </xf>
    <xf numFmtId="0" fontId="36" fillId="9" borderId="0" xfId="0" applyFont="1" applyFill="1" applyAlignment="1">
      <alignment horizontal="right" vertical="center" indent="1"/>
    </xf>
    <xf numFmtId="0" fontId="35" fillId="9" borderId="0" xfId="0" applyFont="1" applyFill="1" applyAlignment="1">
      <alignment vertical="top"/>
    </xf>
    <xf numFmtId="0" fontId="37" fillId="20" borderId="0" xfId="0" applyFont="1" applyFill="1" applyAlignment="1">
      <alignment vertical="center"/>
    </xf>
    <xf numFmtId="0" fontId="37" fillId="20" borderId="0" xfId="0" applyFont="1" applyFill="1" applyAlignment="1">
      <alignment horizontal="center" vertical="center"/>
    </xf>
    <xf numFmtId="0" fontId="37" fillId="20" borderId="0" xfId="0" applyFont="1" applyFill="1" applyAlignment="1">
      <alignment horizontal="left" vertical="center"/>
    </xf>
    <xf numFmtId="166" fontId="20" fillId="0" borderId="0" xfId="1" applyNumberFormat="1" applyFont="1" applyFill="1" applyBorder="1" applyAlignment="1">
      <alignment horizontal="center" vertical="top"/>
    </xf>
    <xf numFmtId="9" fontId="20" fillId="0" borderId="0" xfId="1" applyFont="1" applyFill="1" applyBorder="1" applyAlignment="1">
      <alignment horizontal="center" vertical="top"/>
    </xf>
    <xf numFmtId="164" fontId="20" fillId="0" borderId="0" xfId="1" applyNumberFormat="1" applyFont="1" applyFill="1" applyBorder="1" applyAlignment="1">
      <alignment horizontal="center" vertical="top"/>
    </xf>
    <xf numFmtId="9" fontId="14" fillId="0" borderId="0" xfId="0" applyNumberFormat="1" applyFont="1" applyAlignment="1">
      <alignment horizontal="center" vertical="center"/>
    </xf>
    <xf numFmtId="0" fontId="14" fillId="0" borderId="0" xfId="0" applyFont="1" applyAlignment="1">
      <alignment horizontal="center" vertical="center"/>
    </xf>
    <xf numFmtId="0" fontId="12" fillId="11" borderId="24" xfId="0" applyFont="1" applyFill="1" applyBorder="1" applyAlignment="1">
      <alignment horizontal="center" vertical="center"/>
    </xf>
    <xf numFmtId="0" fontId="12" fillId="12" borderId="24" xfId="0" applyFont="1" applyFill="1" applyBorder="1" applyAlignment="1">
      <alignment horizontal="center" vertical="center"/>
    </xf>
    <xf numFmtId="0" fontId="12" fillId="13" borderId="24" xfId="0" applyFont="1" applyFill="1" applyBorder="1" applyAlignment="1">
      <alignment horizontal="center" vertical="center"/>
    </xf>
    <xf numFmtId="0" fontId="12" fillId="5" borderId="24" xfId="0" applyFont="1" applyFill="1" applyBorder="1" applyAlignment="1">
      <alignment horizontal="center" vertical="center"/>
    </xf>
    <xf numFmtId="0" fontId="12" fillId="14" borderId="24" xfId="0" applyFont="1" applyFill="1" applyBorder="1" applyAlignment="1">
      <alignment horizontal="center" vertical="center"/>
    </xf>
    <xf numFmtId="0" fontId="12" fillId="15" borderId="24" xfId="0" applyFont="1" applyFill="1" applyBorder="1" applyAlignment="1">
      <alignment horizontal="center" vertical="center"/>
    </xf>
    <xf numFmtId="0" fontId="12" fillId="16" borderId="24" xfId="0" applyFont="1" applyFill="1" applyBorder="1" applyAlignment="1">
      <alignment horizontal="center" vertical="center"/>
    </xf>
    <xf numFmtId="0" fontId="18" fillId="17" borderId="24" xfId="0" applyFont="1" applyFill="1" applyBorder="1" applyAlignment="1">
      <alignment horizontal="center" vertical="center"/>
    </xf>
    <xf numFmtId="1" fontId="14" fillId="0" borderId="26" xfId="0" applyNumberFormat="1" applyFont="1" applyBorder="1" applyAlignment="1">
      <alignment horizontal="center" vertical="center"/>
    </xf>
    <xf numFmtId="1" fontId="14" fillId="0" borderId="0" xfId="0" applyNumberFormat="1" applyFont="1" applyAlignment="1">
      <alignment horizontal="center" vertical="center"/>
    </xf>
    <xf numFmtId="9" fontId="14" fillId="0" borderId="26" xfId="0" applyNumberFormat="1" applyFont="1" applyBorder="1" applyAlignment="1">
      <alignment horizontal="center" vertical="center"/>
    </xf>
    <xf numFmtId="2" fontId="14" fillId="0" borderId="26" xfId="0" applyNumberFormat="1" applyFont="1" applyBorder="1" applyAlignment="1">
      <alignment horizontal="center" vertical="center"/>
    </xf>
    <xf numFmtId="2" fontId="14" fillId="0" borderId="0" xfId="0" applyNumberFormat="1" applyFont="1" applyAlignment="1">
      <alignment horizontal="center" vertical="center"/>
    </xf>
    <xf numFmtId="0" fontId="13" fillId="19" borderId="24" xfId="0" applyFont="1" applyFill="1" applyBorder="1" applyAlignment="1">
      <alignment horizontal="center" vertical="center"/>
    </xf>
    <xf numFmtId="0" fontId="29" fillId="19" borderId="0" xfId="0" applyFont="1" applyFill="1" applyAlignment="1">
      <alignment horizontal="left" vertical="center" indent="1"/>
    </xf>
    <xf numFmtId="0" fontId="24" fillId="2" borderId="11" xfId="0" applyFont="1" applyFill="1" applyBorder="1" applyAlignment="1">
      <alignment horizontal="center" vertical="center" textRotation="45"/>
    </xf>
    <xf numFmtId="0" fontId="24" fillId="2" borderId="2" xfId="0" applyFont="1" applyFill="1" applyBorder="1" applyAlignment="1">
      <alignment horizontal="center" vertical="center" textRotation="45"/>
    </xf>
    <xf numFmtId="0" fontId="24" fillId="2" borderId="9" xfId="0" applyFont="1" applyFill="1" applyBorder="1" applyAlignment="1">
      <alignment horizontal="center" vertical="center" textRotation="45"/>
    </xf>
    <xf numFmtId="0" fontId="24" fillId="8" borderId="11" xfId="0" applyFont="1" applyFill="1" applyBorder="1" applyAlignment="1">
      <alignment horizontal="center" vertical="center" textRotation="45"/>
    </xf>
    <xf numFmtId="0" fontId="24" fillId="8" borderId="2" xfId="0" applyFont="1" applyFill="1" applyBorder="1" applyAlignment="1">
      <alignment horizontal="center" vertical="center" textRotation="45"/>
    </xf>
    <xf numFmtId="0" fontId="24" fillId="8" borderId="9" xfId="0" applyFont="1" applyFill="1" applyBorder="1" applyAlignment="1">
      <alignment horizontal="center" vertical="center" textRotation="45"/>
    </xf>
    <xf numFmtId="0" fontId="24" fillId="8" borderId="27" xfId="0" applyFont="1" applyFill="1" applyBorder="1" applyAlignment="1">
      <alignment horizontal="center" vertical="center" textRotation="45"/>
    </xf>
    <xf numFmtId="0" fontId="24" fillId="8" borderId="28" xfId="0" applyFont="1" applyFill="1" applyBorder="1" applyAlignment="1">
      <alignment horizontal="center" vertical="center" textRotation="45"/>
    </xf>
    <xf numFmtId="0" fontId="24" fillId="8" borderId="29" xfId="0" applyFont="1" applyFill="1" applyBorder="1" applyAlignment="1">
      <alignment horizontal="center" vertical="center" textRotation="45"/>
    </xf>
    <xf numFmtId="0" fontId="24" fillId="2" borderId="26" xfId="0" applyFont="1" applyFill="1" applyBorder="1" applyAlignment="1">
      <alignment horizontal="center" vertical="center" textRotation="45"/>
    </xf>
    <xf numFmtId="0" fontId="24" fillId="2" borderId="0" xfId="0" applyFont="1" applyFill="1" applyAlignment="1">
      <alignment horizontal="center" vertical="center" textRotation="45"/>
    </xf>
    <xf numFmtId="0" fontId="24" fillId="2" borderId="24" xfId="0" applyFont="1" applyFill="1" applyBorder="1" applyAlignment="1">
      <alignment horizontal="center" vertical="center" textRotation="45"/>
    </xf>
    <xf numFmtId="0" fontId="38" fillId="7" borderId="0" xfId="6"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6" builtinId="8"/>
    <cellStyle name="Normal" xfId="0" builtinId="0"/>
    <cellStyle name="Normal 2" xfId="7" xr:uid="{A03FA3AB-226D-8F45-B621-D4E5DFE767C7}"/>
    <cellStyle name="Percent" xfId="1" builtinId="5"/>
  </cellStyles>
  <dxfs count="0"/>
  <tableStyles count="0" defaultTableStyle="TableStyleMedium9" defaultPivotStyle="PivotStyleMedium7"/>
  <colors>
    <mruColors>
      <color rgb="FFEAEEF3"/>
      <color rgb="FF502F90"/>
      <color rgb="FFE8E8F3"/>
      <color rgb="FF6F5C90"/>
      <color rgb="FFC3BAD0"/>
      <color rgb="FFEFCDA9"/>
      <color rgb="FFF6EDE8"/>
      <color rgb="FFAA664C"/>
      <color rgb="FFAA8074"/>
      <color rgb="FFB185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scatterChart>
        <c:scatterStyle val="lineMarker"/>
        <c:varyColors val="0"/>
        <c:ser>
          <c:idx val="0"/>
          <c:order val="0"/>
          <c:tx>
            <c:strRef>
              <c:f>DATA!$N$12</c:f>
              <c:strCache>
                <c:ptCount val="1"/>
                <c:pt idx="0">
                  <c:v>NEW VISITORS</c:v>
                </c:pt>
              </c:strCache>
            </c:strRef>
          </c:tx>
          <c:spPr>
            <a:ln w="12700" cap="rnd">
              <a:solidFill>
                <a:srgbClr val="00B050"/>
              </a:solidFill>
              <a:round/>
            </a:ln>
            <a:effectLst/>
          </c:spPr>
          <c:marker>
            <c:symbol val="circle"/>
            <c:size val="9"/>
            <c:spPr>
              <a:solidFill>
                <a:srgbClr val="92D050"/>
              </a:solidFill>
              <a:ln w="9525">
                <a:solidFill>
                  <a:srgbClr val="00B050"/>
                </a:solidFill>
              </a:ln>
              <a:effectLst/>
            </c:spPr>
          </c:marker>
          <c:xVal>
            <c:numRef>
              <c:f>DATA!$M$13:$M$42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DATA!$N$13:$N$42</c:f>
              <c:numCache>
                <c:formatCode>General</c:formatCode>
                <c:ptCount val="30"/>
                <c:pt idx="0">
                  <c:v>48</c:v>
                </c:pt>
                <c:pt idx="1">
                  <c:v>150</c:v>
                </c:pt>
                <c:pt idx="2">
                  <c:v>192</c:v>
                </c:pt>
                <c:pt idx="3">
                  <c:v>64</c:v>
                </c:pt>
                <c:pt idx="4">
                  <c:v>87</c:v>
                </c:pt>
                <c:pt idx="5">
                  <c:v>53</c:v>
                </c:pt>
                <c:pt idx="6">
                  <c:v>186</c:v>
                </c:pt>
                <c:pt idx="7">
                  <c:v>122</c:v>
                </c:pt>
                <c:pt idx="8">
                  <c:v>74</c:v>
                </c:pt>
                <c:pt idx="9">
                  <c:v>130</c:v>
                </c:pt>
                <c:pt idx="10">
                  <c:v>119</c:v>
                </c:pt>
                <c:pt idx="11">
                  <c:v>77</c:v>
                </c:pt>
                <c:pt idx="12">
                  <c:v>174</c:v>
                </c:pt>
                <c:pt idx="13">
                  <c:v>64</c:v>
                </c:pt>
                <c:pt idx="14">
                  <c:v>197</c:v>
                </c:pt>
                <c:pt idx="15">
                  <c:v>54</c:v>
                </c:pt>
                <c:pt idx="16">
                  <c:v>172</c:v>
                </c:pt>
                <c:pt idx="17">
                  <c:v>145</c:v>
                </c:pt>
                <c:pt idx="18">
                  <c:v>67</c:v>
                </c:pt>
                <c:pt idx="19">
                  <c:v>87</c:v>
                </c:pt>
                <c:pt idx="20">
                  <c:v>163</c:v>
                </c:pt>
                <c:pt idx="21">
                  <c:v>182</c:v>
                </c:pt>
                <c:pt idx="22">
                  <c:v>118</c:v>
                </c:pt>
                <c:pt idx="23">
                  <c:v>167</c:v>
                </c:pt>
                <c:pt idx="24">
                  <c:v>191</c:v>
                </c:pt>
                <c:pt idx="25">
                  <c:v>192</c:v>
                </c:pt>
                <c:pt idx="26">
                  <c:v>100</c:v>
                </c:pt>
                <c:pt idx="27">
                  <c:v>176</c:v>
                </c:pt>
                <c:pt idx="28">
                  <c:v>64</c:v>
                </c:pt>
                <c:pt idx="29">
                  <c:v>63</c:v>
                </c:pt>
              </c:numCache>
            </c:numRef>
          </c:yVal>
          <c:smooth val="0"/>
          <c:extLst>
            <c:ext xmlns:c16="http://schemas.microsoft.com/office/drawing/2014/chart" uri="{C3380CC4-5D6E-409C-BE32-E72D297353CC}">
              <c16:uniqueId val="{00000000-432A-3148-805D-9267133C7DEC}"/>
            </c:ext>
          </c:extLst>
        </c:ser>
        <c:dLbls>
          <c:showLegendKey val="0"/>
          <c:showVal val="0"/>
          <c:showCatName val="0"/>
          <c:showSerName val="0"/>
          <c:showPercent val="0"/>
          <c:showBubbleSize val="0"/>
        </c:dLbls>
        <c:axId val="55649264"/>
        <c:axId val="55649824"/>
      </c:scatterChart>
      <c:valAx>
        <c:axId val="55649264"/>
        <c:scaling>
          <c:orientation val="minMax"/>
          <c:max val="30"/>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5649824"/>
        <c:crosses val="autoZero"/>
        <c:crossBetween val="midCat"/>
        <c:majorUnit val="1"/>
      </c:valAx>
      <c:valAx>
        <c:axId val="55649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56492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scatterChart>
        <c:scatterStyle val="lineMarker"/>
        <c:varyColors val="0"/>
        <c:ser>
          <c:idx val="0"/>
          <c:order val="0"/>
          <c:tx>
            <c:strRef>
              <c:f>DATA!$Q$12</c:f>
              <c:strCache>
                <c:ptCount val="1"/>
                <c:pt idx="0">
                  <c:v>UNIQUE VISITORS</c:v>
                </c:pt>
              </c:strCache>
            </c:strRef>
          </c:tx>
          <c:spPr>
            <a:ln w="12700" cap="rnd">
              <a:solidFill>
                <a:srgbClr val="0070C0"/>
              </a:solidFill>
              <a:round/>
            </a:ln>
            <a:effectLst/>
          </c:spPr>
          <c:marker>
            <c:symbol val="circle"/>
            <c:size val="9"/>
            <c:spPr>
              <a:solidFill>
                <a:srgbClr val="00B0F0"/>
              </a:solidFill>
              <a:ln w="9525">
                <a:solidFill>
                  <a:schemeClr val="accent5"/>
                </a:solidFill>
              </a:ln>
              <a:effectLst/>
            </c:spPr>
          </c:marker>
          <c:xVal>
            <c:numRef>
              <c:f>DATA!$P$13:$P$42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DATA!$Q$13:$Q$42</c:f>
              <c:numCache>
                <c:formatCode>General</c:formatCode>
                <c:ptCount val="30"/>
                <c:pt idx="0">
                  <c:v>296</c:v>
                </c:pt>
                <c:pt idx="1">
                  <c:v>458</c:v>
                </c:pt>
                <c:pt idx="2">
                  <c:v>506</c:v>
                </c:pt>
                <c:pt idx="3">
                  <c:v>569</c:v>
                </c:pt>
                <c:pt idx="4">
                  <c:v>191</c:v>
                </c:pt>
                <c:pt idx="5">
                  <c:v>363</c:v>
                </c:pt>
                <c:pt idx="6">
                  <c:v>201</c:v>
                </c:pt>
                <c:pt idx="7">
                  <c:v>538</c:v>
                </c:pt>
                <c:pt idx="8">
                  <c:v>532</c:v>
                </c:pt>
                <c:pt idx="9">
                  <c:v>504</c:v>
                </c:pt>
                <c:pt idx="10">
                  <c:v>203</c:v>
                </c:pt>
                <c:pt idx="11">
                  <c:v>595</c:v>
                </c:pt>
                <c:pt idx="12">
                  <c:v>528</c:v>
                </c:pt>
                <c:pt idx="13">
                  <c:v>235</c:v>
                </c:pt>
                <c:pt idx="14">
                  <c:v>239</c:v>
                </c:pt>
                <c:pt idx="15">
                  <c:v>347</c:v>
                </c:pt>
                <c:pt idx="16">
                  <c:v>430</c:v>
                </c:pt>
                <c:pt idx="17">
                  <c:v>187</c:v>
                </c:pt>
                <c:pt idx="18">
                  <c:v>520</c:v>
                </c:pt>
                <c:pt idx="19">
                  <c:v>217</c:v>
                </c:pt>
                <c:pt idx="20">
                  <c:v>387</c:v>
                </c:pt>
                <c:pt idx="21">
                  <c:v>463</c:v>
                </c:pt>
                <c:pt idx="22">
                  <c:v>589</c:v>
                </c:pt>
                <c:pt idx="23">
                  <c:v>313</c:v>
                </c:pt>
                <c:pt idx="24">
                  <c:v>479</c:v>
                </c:pt>
                <c:pt idx="25">
                  <c:v>207</c:v>
                </c:pt>
                <c:pt idx="26">
                  <c:v>486</c:v>
                </c:pt>
                <c:pt idx="27">
                  <c:v>298</c:v>
                </c:pt>
                <c:pt idx="28">
                  <c:v>505</c:v>
                </c:pt>
                <c:pt idx="29">
                  <c:v>306</c:v>
                </c:pt>
              </c:numCache>
            </c:numRef>
          </c:yVal>
          <c:smooth val="0"/>
          <c:extLst>
            <c:ext xmlns:c16="http://schemas.microsoft.com/office/drawing/2014/chart" uri="{C3380CC4-5D6E-409C-BE32-E72D297353CC}">
              <c16:uniqueId val="{00000000-694C-1143-8A25-B5F4761A29D3}"/>
            </c:ext>
          </c:extLst>
        </c:ser>
        <c:dLbls>
          <c:showLegendKey val="0"/>
          <c:showVal val="0"/>
          <c:showCatName val="0"/>
          <c:showSerName val="0"/>
          <c:showPercent val="0"/>
          <c:showBubbleSize val="0"/>
        </c:dLbls>
        <c:axId val="222767680"/>
        <c:axId val="222768240"/>
      </c:scatterChart>
      <c:valAx>
        <c:axId val="222767680"/>
        <c:scaling>
          <c:orientation val="minMax"/>
          <c:max val="30"/>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22768240"/>
        <c:crosses val="autoZero"/>
        <c:crossBetween val="midCat"/>
        <c:majorUnit val="1"/>
      </c:valAx>
      <c:valAx>
        <c:axId val="222768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2276768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DATA!$T$12</c:f>
              <c:strCache>
                <c:ptCount val="1"/>
                <c:pt idx="0">
                  <c:v>BOUNCE RATE</c:v>
                </c:pt>
              </c:strCache>
            </c:strRef>
          </c:tx>
          <c:spPr>
            <a:ln w="15875" cap="rnd">
              <a:solidFill>
                <a:schemeClr val="accent2">
                  <a:lumMod val="75000"/>
                </a:schemeClr>
              </a:solidFill>
              <a:round/>
            </a:ln>
            <a:effectLst/>
          </c:spPr>
          <c:marker>
            <c:symbol val="circle"/>
            <c:size val="9"/>
            <c:spPr>
              <a:solidFill>
                <a:schemeClr val="accent2"/>
              </a:solidFill>
              <a:ln w="9525">
                <a:solidFill>
                  <a:schemeClr val="accent2">
                    <a:lumMod val="75000"/>
                  </a:schemeClr>
                </a:solidFill>
              </a:ln>
              <a:effectLst/>
            </c:spPr>
          </c:marker>
          <c:cat>
            <c:numRef>
              <c:f>DATA!$S$13:$S$42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DATA!$T$13:$T$42</c:f>
              <c:numCache>
                <c:formatCode>0.00%</c:formatCode>
                <c:ptCount val="30"/>
                <c:pt idx="0">
                  <c:v>0.26</c:v>
                </c:pt>
                <c:pt idx="1">
                  <c:v>0.7</c:v>
                </c:pt>
                <c:pt idx="2">
                  <c:v>0.48</c:v>
                </c:pt>
                <c:pt idx="3">
                  <c:v>0.52</c:v>
                </c:pt>
                <c:pt idx="4">
                  <c:v>0.68</c:v>
                </c:pt>
                <c:pt idx="5">
                  <c:v>0.63</c:v>
                </c:pt>
                <c:pt idx="6">
                  <c:v>0.71</c:v>
                </c:pt>
                <c:pt idx="7">
                  <c:v>0.28000000000000003</c:v>
                </c:pt>
                <c:pt idx="8">
                  <c:v>0.52</c:v>
                </c:pt>
                <c:pt idx="9">
                  <c:v>0.56000000000000005</c:v>
                </c:pt>
                <c:pt idx="10">
                  <c:v>0.41</c:v>
                </c:pt>
                <c:pt idx="11">
                  <c:v>0.56000000000000005</c:v>
                </c:pt>
                <c:pt idx="12">
                  <c:v>0.56000000000000005</c:v>
                </c:pt>
                <c:pt idx="13">
                  <c:v>0.66</c:v>
                </c:pt>
                <c:pt idx="14">
                  <c:v>0.24</c:v>
                </c:pt>
                <c:pt idx="15">
                  <c:v>0.69</c:v>
                </c:pt>
                <c:pt idx="16">
                  <c:v>0.4</c:v>
                </c:pt>
                <c:pt idx="17">
                  <c:v>0.68</c:v>
                </c:pt>
                <c:pt idx="18">
                  <c:v>0.7</c:v>
                </c:pt>
                <c:pt idx="19">
                  <c:v>0.39</c:v>
                </c:pt>
                <c:pt idx="20">
                  <c:v>0.34</c:v>
                </c:pt>
                <c:pt idx="21">
                  <c:v>0.68</c:v>
                </c:pt>
                <c:pt idx="22">
                  <c:v>0.54</c:v>
                </c:pt>
                <c:pt idx="23">
                  <c:v>0.65</c:v>
                </c:pt>
                <c:pt idx="24">
                  <c:v>0.65</c:v>
                </c:pt>
                <c:pt idx="25">
                  <c:v>0.53</c:v>
                </c:pt>
                <c:pt idx="26">
                  <c:v>0.59</c:v>
                </c:pt>
                <c:pt idx="27">
                  <c:v>0.26</c:v>
                </c:pt>
                <c:pt idx="28">
                  <c:v>0.35</c:v>
                </c:pt>
                <c:pt idx="29">
                  <c:v>0.45</c:v>
                </c:pt>
              </c:numCache>
            </c:numRef>
          </c:val>
          <c:smooth val="0"/>
          <c:extLst>
            <c:ext xmlns:c16="http://schemas.microsoft.com/office/drawing/2014/chart" uri="{C3380CC4-5D6E-409C-BE32-E72D297353CC}">
              <c16:uniqueId val="{00000000-5FC3-D245-9EFD-642CE0930160}"/>
            </c:ext>
          </c:extLst>
        </c:ser>
        <c:dLbls>
          <c:showLegendKey val="0"/>
          <c:showVal val="0"/>
          <c:showCatName val="0"/>
          <c:showSerName val="0"/>
          <c:showPercent val="0"/>
          <c:showBubbleSize val="0"/>
        </c:dLbls>
        <c:marker val="1"/>
        <c:smooth val="0"/>
        <c:axId val="222770480"/>
        <c:axId val="222771040"/>
      </c:lineChart>
      <c:catAx>
        <c:axId val="22277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22771040"/>
        <c:crosses val="autoZero"/>
        <c:auto val="1"/>
        <c:lblAlgn val="ctr"/>
        <c:lblOffset val="100"/>
        <c:noMultiLvlLbl val="0"/>
      </c:catAx>
      <c:valAx>
        <c:axId val="222771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227704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DATA!$W$12</c:f>
              <c:strCache>
                <c:ptCount val="1"/>
                <c:pt idx="0">
                  <c:v>AVERAGE TIME ON SITE IN MINUTES</c:v>
                </c:pt>
              </c:strCache>
            </c:strRef>
          </c:tx>
          <c:spPr>
            <a:ln w="15875" cap="rnd">
              <a:solidFill>
                <a:srgbClr val="C00000"/>
              </a:solidFill>
              <a:round/>
            </a:ln>
            <a:effectLst/>
          </c:spPr>
          <c:marker>
            <c:symbol val="circle"/>
            <c:size val="9"/>
            <c:spPr>
              <a:solidFill>
                <a:srgbClr val="FF0000"/>
              </a:solidFill>
              <a:ln w="9525">
                <a:solidFill>
                  <a:srgbClr val="C00000"/>
                </a:solidFill>
              </a:ln>
              <a:effectLst/>
            </c:spPr>
          </c:marker>
          <c:cat>
            <c:numRef>
              <c:f>DATA!$V$13:$V$42</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DATA!$W$13:$W$42</c:f>
              <c:numCache>
                <c:formatCode>General</c:formatCode>
                <c:ptCount val="30"/>
                <c:pt idx="0">
                  <c:v>15.16</c:v>
                </c:pt>
                <c:pt idx="1">
                  <c:v>15.16</c:v>
                </c:pt>
                <c:pt idx="2">
                  <c:v>13.74</c:v>
                </c:pt>
                <c:pt idx="3">
                  <c:v>3.7</c:v>
                </c:pt>
                <c:pt idx="4">
                  <c:v>1.44</c:v>
                </c:pt>
                <c:pt idx="5">
                  <c:v>12.76</c:v>
                </c:pt>
                <c:pt idx="6">
                  <c:v>2.15</c:v>
                </c:pt>
                <c:pt idx="7">
                  <c:v>8.26</c:v>
                </c:pt>
                <c:pt idx="8">
                  <c:v>5.85</c:v>
                </c:pt>
                <c:pt idx="9">
                  <c:v>7.26</c:v>
                </c:pt>
                <c:pt idx="10">
                  <c:v>12.3</c:v>
                </c:pt>
                <c:pt idx="11">
                  <c:v>2.4500000000000002</c:v>
                </c:pt>
                <c:pt idx="12">
                  <c:v>11.5</c:v>
                </c:pt>
                <c:pt idx="13">
                  <c:v>9.73</c:v>
                </c:pt>
                <c:pt idx="14">
                  <c:v>16.329999999999998</c:v>
                </c:pt>
                <c:pt idx="15">
                  <c:v>14.95</c:v>
                </c:pt>
                <c:pt idx="16">
                  <c:v>10.53</c:v>
                </c:pt>
                <c:pt idx="17">
                  <c:v>16.420000000000002</c:v>
                </c:pt>
                <c:pt idx="18">
                  <c:v>16.25</c:v>
                </c:pt>
                <c:pt idx="19">
                  <c:v>14.06</c:v>
                </c:pt>
                <c:pt idx="20">
                  <c:v>14.22</c:v>
                </c:pt>
                <c:pt idx="21">
                  <c:v>4.6100000000000003</c:v>
                </c:pt>
                <c:pt idx="22">
                  <c:v>6.8</c:v>
                </c:pt>
                <c:pt idx="23">
                  <c:v>7.66</c:v>
                </c:pt>
                <c:pt idx="24">
                  <c:v>16.920000000000002</c:v>
                </c:pt>
                <c:pt idx="25">
                  <c:v>1.64</c:v>
                </c:pt>
                <c:pt idx="26">
                  <c:v>8.3000000000000007</c:v>
                </c:pt>
                <c:pt idx="27">
                  <c:v>15.27</c:v>
                </c:pt>
                <c:pt idx="28">
                  <c:v>5.6</c:v>
                </c:pt>
                <c:pt idx="29">
                  <c:v>7.24</c:v>
                </c:pt>
              </c:numCache>
            </c:numRef>
          </c:val>
          <c:smooth val="0"/>
          <c:extLst>
            <c:ext xmlns:c16="http://schemas.microsoft.com/office/drawing/2014/chart" uri="{C3380CC4-5D6E-409C-BE32-E72D297353CC}">
              <c16:uniqueId val="{00000000-4667-314E-B1D5-FA67DE22A9A1}"/>
            </c:ext>
          </c:extLst>
        </c:ser>
        <c:dLbls>
          <c:showLegendKey val="0"/>
          <c:showVal val="0"/>
          <c:showCatName val="0"/>
          <c:showSerName val="0"/>
          <c:showPercent val="0"/>
          <c:showBubbleSize val="0"/>
        </c:dLbls>
        <c:marker val="1"/>
        <c:smooth val="0"/>
        <c:axId val="222773280"/>
        <c:axId val="222773840"/>
      </c:lineChart>
      <c:catAx>
        <c:axId val="22277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22773840"/>
        <c:crosses val="autoZero"/>
        <c:auto val="1"/>
        <c:lblAlgn val="ctr"/>
        <c:lblOffset val="100"/>
        <c:noMultiLvlLbl val="0"/>
      </c:catAx>
      <c:valAx>
        <c:axId val="222773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227732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www.smartsheet.com/try-it?trp=11183&amp;utm_source=integrated-content&amp;utm_campaign=/content/marketing-dashboard-templates&amp;utm_medium=Web+Analytics+Marketing+Dashboard+excel+11183&amp;lpa=Web+Analytics+Marketing+Dashboard+excel+11183"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25400</xdr:colOff>
      <xdr:row>15</xdr:row>
      <xdr:rowOff>101600</xdr:rowOff>
    </xdr:from>
    <xdr:to>
      <xdr:col>5</xdr:col>
      <xdr:colOff>1526540</xdr:colOff>
      <xdr:row>15</xdr:row>
      <xdr:rowOff>2705100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xdr:colOff>
      <xdr:row>17</xdr:row>
      <xdr:rowOff>50800</xdr:rowOff>
    </xdr:from>
    <xdr:to>
      <xdr:col>5</xdr:col>
      <xdr:colOff>1526540</xdr:colOff>
      <xdr:row>17</xdr:row>
      <xdr:rowOff>2656840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63500</xdr:colOff>
      <xdr:row>15</xdr:row>
      <xdr:rowOff>101600</xdr:rowOff>
    </xdr:from>
    <xdr:to>
      <xdr:col>12</xdr:col>
      <xdr:colOff>1424940</xdr:colOff>
      <xdr:row>15</xdr:row>
      <xdr:rowOff>2705100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63500</xdr:colOff>
      <xdr:row>17</xdr:row>
      <xdr:rowOff>50800</xdr:rowOff>
    </xdr:from>
    <xdr:to>
      <xdr:col>12</xdr:col>
      <xdr:colOff>1424940</xdr:colOff>
      <xdr:row>17</xdr:row>
      <xdr:rowOff>2656840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1422400</xdr:colOff>
      <xdr:row>0</xdr:row>
      <xdr:rowOff>2501900</xdr:rowOff>
    </xdr:to>
    <xdr:pic>
      <xdr:nvPicPr>
        <xdr:cNvPr id="3" name="Picture 2">
          <a:hlinkClick xmlns:r="http://schemas.openxmlformats.org/officeDocument/2006/relationships" r:id="rId5"/>
          <a:extLst>
            <a:ext uri="{FF2B5EF4-FFF2-40B4-BE49-F238E27FC236}">
              <a16:creationId xmlns:a16="http://schemas.microsoft.com/office/drawing/2014/main" id="{318FB16D-D5C1-794B-B03C-AA60A9950E0D}"/>
            </a:ext>
          </a:extLst>
        </xdr:cNvPr>
        <xdr:cNvPicPr>
          <a:picLocks noChangeAspect="1"/>
        </xdr:cNvPicPr>
      </xdr:nvPicPr>
      <xdr:blipFill>
        <a:blip xmlns:r="http://schemas.openxmlformats.org/officeDocument/2006/relationships" r:embed="rId6"/>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Web+Analytics+Marketing+Dashboard+excel+11183&amp;lpa=Web+Analytics+Marketing+Dashboard+excel+111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O21"/>
  <sheetViews>
    <sheetView showGridLines="0" tabSelected="1" workbookViewId="0">
      <pane ySplit="1" topLeftCell="A2" activePane="bottomLeft" state="frozen"/>
      <selection pane="bottomLeft" activeCell="B21" sqref="B21:M21"/>
    </sheetView>
  </sheetViews>
  <sheetFormatPr baseColWidth="10" defaultColWidth="10.83203125" defaultRowHeight="16"/>
  <cols>
    <col min="1" max="1" width="3" style="1" customWidth="1"/>
    <col min="2" max="3" width="20.83203125" style="1" customWidth="1"/>
    <col min="4" max="4" width="3" style="1" customWidth="1"/>
    <col min="5" max="6" width="20.83203125" style="1" customWidth="1"/>
    <col min="7" max="7" width="3" style="1" customWidth="1"/>
    <col min="8" max="9" width="20.83203125" style="1" customWidth="1"/>
    <col min="10" max="10" width="3" style="1" customWidth="1"/>
    <col min="11" max="11" width="19.83203125" style="1" customWidth="1"/>
    <col min="12" max="12" width="2.83203125" style="1" customWidth="1"/>
    <col min="13" max="13" width="19.83203125" style="1" customWidth="1"/>
    <col min="14" max="14" width="3" style="1" customWidth="1"/>
    <col min="15" max="16384" width="10.83203125" style="1"/>
  </cols>
  <sheetData>
    <row r="1" spans="1:249" customFormat="1" ht="199" customHeight="1"/>
    <row r="2" spans="1:249" s="7" customFormat="1" ht="42" customHeight="1">
      <c r="A2" s="6"/>
      <c r="B2" s="8" t="s">
        <v>23</v>
      </c>
      <c r="C2"/>
      <c r="D2"/>
      <c r="E2"/>
      <c r="F2"/>
      <c r="G2"/>
      <c r="H2"/>
      <c r="I2"/>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row>
    <row r="3" spans="1:249" ht="21" customHeight="1">
      <c r="B3" s="60" t="s">
        <v>39</v>
      </c>
    </row>
    <row r="4" spans="1:249">
      <c r="A4" s="94"/>
      <c r="B4" s="95"/>
      <c r="C4" s="95"/>
      <c r="D4" s="95"/>
      <c r="E4" s="95"/>
      <c r="F4" s="95"/>
      <c r="G4" s="95"/>
      <c r="H4" s="95"/>
      <c r="I4" s="95"/>
      <c r="J4" s="95"/>
      <c r="K4" s="95"/>
      <c r="L4" s="94"/>
      <c r="M4" s="95"/>
      <c r="N4" s="94"/>
    </row>
    <row r="5" spans="1:249" ht="31" customHeight="1">
      <c r="A5" s="94"/>
      <c r="B5" s="103" t="s">
        <v>33</v>
      </c>
      <c r="C5" s="96"/>
      <c r="D5" s="96"/>
      <c r="E5" s="96"/>
      <c r="F5" s="96"/>
      <c r="G5" s="96"/>
      <c r="H5" s="96"/>
      <c r="I5" s="104" t="s">
        <v>34</v>
      </c>
      <c r="J5" s="96"/>
      <c r="K5" s="106">
        <f ca="1">MONTH(TODAY())</f>
        <v>12</v>
      </c>
      <c r="L5" s="107" t="s">
        <v>35</v>
      </c>
      <c r="M5" s="108">
        <f ca="1">DAY(TODAY())</f>
        <v>12</v>
      </c>
      <c r="N5" s="97"/>
    </row>
    <row r="6" spans="1:249" ht="10" customHeight="1">
      <c r="A6" s="94"/>
      <c r="B6" s="95"/>
      <c r="C6" s="95"/>
      <c r="D6" s="95"/>
      <c r="E6" s="95"/>
      <c r="F6" s="95"/>
      <c r="G6" s="95"/>
      <c r="H6" s="95"/>
      <c r="I6" s="95"/>
      <c r="J6" s="95"/>
      <c r="K6" s="95"/>
      <c r="L6" s="98"/>
      <c r="M6" s="95"/>
      <c r="N6" s="98"/>
    </row>
    <row r="7" spans="1:249" ht="24" customHeight="1" thickBot="1">
      <c r="A7" s="94"/>
      <c r="B7" s="114" t="s">
        <v>17</v>
      </c>
      <c r="C7" s="114"/>
      <c r="D7" s="102"/>
      <c r="E7" s="116" t="s">
        <v>18</v>
      </c>
      <c r="F7" s="116"/>
      <c r="G7" s="102"/>
      <c r="H7" s="118" t="s">
        <v>19</v>
      </c>
      <c r="I7" s="118"/>
      <c r="J7" s="102"/>
      <c r="K7" s="120" t="s">
        <v>28</v>
      </c>
      <c r="L7" s="120"/>
      <c r="M7" s="120"/>
      <c r="N7" s="98"/>
    </row>
    <row r="8" spans="1:249" s="2" customFormat="1" ht="38" customHeight="1">
      <c r="A8" s="99"/>
      <c r="B8" s="123">
        <f ca="1">DATA!N6</f>
        <v>48</v>
      </c>
      <c r="C8" s="11" t="s">
        <v>27</v>
      </c>
      <c r="D8" s="101"/>
      <c r="E8" s="123">
        <f ca="1">DATA!Q6</f>
        <v>296</v>
      </c>
      <c r="F8" s="11" t="s">
        <v>27</v>
      </c>
      <c r="G8" s="101"/>
      <c r="H8" s="112">
        <f ca="1">DATA!T6</f>
        <v>0.26</v>
      </c>
      <c r="I8" s="11" t="s">
        <v>27</v>
      </c>
      <c r="J8" s="101"/>
      <c r="K8" s="113">
        <f ca="1">DATA!W6</f>
        <v>15.88</v>
      </c>
      <c r="L8" s="56"/>
      <c r="M8" s="11" t="s">
        <v>27</v>
      </c>
      <c r="N8" s="100"/>
    </row>
    <row r="9" spans="1:249" s="2" customFormat="1" ht="48" customHeight="1">
      <c r="A9" s="99"/>
      <c r="B9" s="123"/>
      <c r="C9" s="110">
        <f ca="1">DATA!O6</f>
        <v>-0.68</v>
      </c>
      <c r="D9" s="101"/>
      <c r="E9" s="123"/>
      <c r="F9" s="110">
        <f ca="1">DATA!R6</f>
        <v>-0.35371179039301309</v>
      </c>
      <c r="G9" s="101"/>
      <c r="H9" s="112"/>
      <c r="I9" s="111">
        <f ca="1">DATA!U6</f>
        <v>-0.62857142857142856</v>
      </c>
      <c r="J9" s="101"/>
      <c r="K9" s="113"/>
      <c r="L9" s="56"/>
      <c r="M9" s="110">
        <f ca="1">DATA!X6</f>
        <v>4.7493403693931444E-2</v>
      </c>
      <c r="N9" s="100"/>
    </row>
    <row r="10" spans="1:249" ht="18" customHeight="1">
      <c r="A10" s="94"/>
      <c r="B10" s="95"/>
      <c r="C10" s="95"/>
      <c r="D10" s="95"/>
      <c r="E10" s="95"/>
      <c r="F10" s="95"/>
      <c r="G10" s="95"/>
      <c r="H10" s="95"/>
      <c r="I10" s="95"/>
      <c r="J10" s="95"/>
      <c r="K10" s="95"/>
      <c r="L10" s="98"/>
      <c r="M10" s="95"/>
      <c r="N10" s="98"/>
    </row>
    <row r="11" spans="1:249" ht="24" customHeight="1" thickBot="1">
      <c r="A11" s="94"/>
      <c r="B11" s="115" t="s">
        <v>20</v>
      </c>
      <c r="C11" s="115"/>
      <c r="D11" s="102"/>
      <c r="E11" s="117" t="s">
        <v>21</v>
      </c>
      <c r="F11" s="117"/>
      <c r="G11" s="102"/>
      <c r="H11" s="119" t="s">
        <v>47</v>
      </c>
      <c r="I11" s="119"/>
      <c r="J11" s="102"/>
      <c r="K11" s="121" t="s">
        <v>29</v>
      </c>
      <c r="L11" s="121"/>
      <c r="M11" s="121"/>
      <c r="N11" s="98"/>
    </row>
    <row r="12" spans="1:249" s="2" customFormat="1" ht="38" customHeight="1">
      <c r="A12" s="99"/>
      <c r="B12" s="122">
        <f ca="1">DATA!O14</f>
        <v>3678</v>
      </c>
      <c r="C12" s="11" t="s">
        <v>46</v>
      </c>
      <c r="D12" s="101"/>
      <c r="E12" s="123">
        <f ca="1">DATA!R14</f>
        <v>11692</v>
      </c>
      <c r="F12" s="11" t="s">
        <v>46</v>
      </c>
      <c r="G12" s="101"/>
      <c r="H12" s="124">
        <f ca="1">DATA!U16</f>
        <v>0.52233333333333332</v>
      </c>
      <c r="I12" s="124"/>
      <c r="J12" s="101"/>
      <c r="K12" s="125">
        <f ca="1">DATA!X17</f>
        <v>9.7620689655172423</v>
      </c>
      <c r="L12" s="125"/>
      <c r="M12" s="125"/>
      <c r="N12" s="100"/>
    </row>
    <row r="13" spans="1:249" s="2" customFormat="1" ht="48" customHeight="1">
      <c r="A13" s="99"/>
      <c r="B13" s="123"/>
      <c r="C13" s="109">
        <f ca="1">DATA!O16</f>
        <v>122.6</v>
      </c>
      <c r="D13" s="101"/>
      <c r="E13" s="123"/>
      <c r="F13" s="109">
        <f ca="1">DATA!R16</f>
        <v>389.73333333333335</v>
      </c>
      <c r="G13" s="101"/>
      <c r="H13" s="112"/>
      <c r="I13" s="112"/>
      <c r="J13" s="101"/>
      <c r="K13" s="126"/>
      <c r="L13" s="126"/>
      <c r="M13" s="126"/>
      <c r="N13" s="100"/>
    </row>
    <row r="14" spans="1:249" ht="13" customHeight="1">
      <c r="A14" s="94"/>
      <c r="B14" s="95"/>
      <c r="C14" s="95"/>
      <c r="D14" s="95"/>
      <c r="E14" s="95"/>
      <c r="F14" s="95"/>
      <c r="G14" s="95"/>
      <c r="H14" s="95"/>
      <c r="I14" s="95"/>
      <c r="J14" s="95"/>
      <c r="K14" s="95"/>
      <c r="L14" s="94"/>
      <c r="M14" s="95"/>
      <c r="N14" s="94"/>
    </row>
    <row r="15" spans="1:249" ht="34" customHeight="1">
      <c r="A15" s="94"/>
      <c r="B15" s="105" t="s">
        <v>16</v>
      </c>
      <c r="C15" s="96"/>
      <c r="D15" s="96"/>
      <c r="E15" s="96"/>
      <c r="F15" s="96"/>
      <c r="G15" s="96"/>
      <c r="H15" s="96"/>
      <c r="I15" s="96"/>
      <c r="J15" s="96"/>
      <c r="K15" s="96"/>
      <c r="L15" s="96"/>
      <c r="M15" s="96"/>
      <c r="N15" s="97"/>
    </row>
    <row r="16" spans="1:249" ht="216" customHeight="1">
      <c r="A16" s="94"/>
      <c r="B16" s="67"/>
      <c r="C16" s="67"/>
      <c r="D16" s="67"/>
      <c r="E16" s="67"/>
      <c r="F16" s="67"/>
      <c r="G16" s="95"/>
      <c r="H16" s="67"/>
      <c r="I16" s="67"/>
      <c r="J16" s="67"/>
      <c r="K16" s="67"/>
      <c r="L16" s="68"/>
      <c r="M16" s="67"/>
      <c r="N16" s="94"/>
    </row>
    <row r="17" spans="1:14">
      <c r="A17" s="94"/>
      <c r="B17" s="95"/>
      <c r="C17" s="95"/>
      <c r="D17" s="95"/>
      <c r="E17" s="95"/>
      <c r="F17" s="95"/>
      <c r="G17" s="95"/>
      <c r="H17" s="95"/>
      <c r="I17" s="95"/>
      <c r="J17" s="95"/>
      <c r="K17" s="95"/>
      <c r="L17" s="94"/>
      <c r="M17" s="95"/>
      <c r="N17" s="94"/>
    </row>
    <row r="18" spans="1:14" ht="216" customHeight="1">
      <c r="A18" s="94"/>
      <c r="B18" s="67"/>
      <c r="C18" s="67"/>
      <c r="D18" s="67"/>
      <c r="E18" s="67"/>
      <c r="F18" s="67"/>
      <c r="G18" s="95"/>
      <c r="H18" s="67"/>
      <c r="I18" s="67"/>
      <c r="J18" s="67"/>
      <c r="K18" s="67"/>
      <c r="L18" s="68"/>
      <c r="M18" s="67"/>
      <c r="N18" s="94"/>
    </row>
    <row r="19" spans="1:14">
      <c r="A19" s="94"/>
      <c r="B19" s="95"/>
      <c r="C19" s="95"/>
      <c r="D19" s="95"/>
      <c r="E19" s="95"/>
      <c r="F19" s="95"/>
      <c r="G19" s="95"/>
      <c r="H19" s="95"/>
      <c r="I19" s="95"/>
      <c r="J19" s="95"/>
      <c r="K19" s="95"/>
      <c r="L19" s="94"/>
      <c r="M19" s="95"/>
      <c r="N19" s="94"/>
    </row>
    <row r="21" spans="1:14" customFormat="1" ht="50" customHeight="1">
      <c r="B21" s="141" t="s">
        <v>25</v>
      </c>
      <c r="C21" s="141"/>
      <c r="D21" s="141"/>
      <c r="E21" s="141"/>
      <c r="F21" s="141"/>
      <c r="G21" s="141"/>
      <c r="H21" s="141"/>
      <c r="I21" s="141"/>
      <c r="J21" s="141"/>
      <c r="K21" s="141"/>
      <c r="L21" s="141"/>
      <c r="M21" s="141"/>
    </row>
  </sheetData>
  <mergeCells count="17">
    <mergeCell ref="E8:E9"/>
    <mergeCell ref="H8:H9"/>
    <mergeCell ref="B21:M21"/>
    <mergeCell ref="K8:K9"/>
    <mergeCell ref="B7:C7"/>
    <mergeCell ref="B11:C11"/>
    <mergeCell ref="E7:F7"/>
    <mergeCell ref="E11:F11"/>
    <mergeCell ref="H7:I7"/>
    <mergeCell ref="H11:I11"/>
    <mergeCell ref="K7:M7"/>
    <mergeCell ref="K11:M11"/>
    <mergeCell ref="B12:B13"/>
    <mergeCell ref="E12:E13"/>
    <mergeCell ref="H12:I13"/>
    <mergeCell ref="K12:M13"/>
    <mergeCell ref="B8:B9"/>
  </mergeCells>
  <hyperlinks>
    <hyperlink ref="B21:M21" r:id="rId1" display="CLICK HERE TO CREATE IN SMARTSHEET" xr:uid="{4B8FE3DF-32A4-A144-B26B-E8177E5839CA}"/>
  </hyperlinks>
  <pageMargins left="0.4" right="0.4" top="0.4" bottom="0.4" header="0" footer="0"/>
  <pageSetup scale="6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IZ368"/>
  <sheetViews>
    <sheetView showGridLines="0" workbookViewId="0">
      <pane ySplit="2" topLeftCell="A3" activePane="bottomLeft" state="frozen"/>
      <selection pane="bottomLeft" activeCell="C3" sqref="C3"/>
    </sheetView>
  </sheetViews>
  <sheetFormatPr baseColWidth="10" defaultColWidth="11.1640625" defaultRowHeight="16"/>
  <cols>
    <col min="1" max="1" width="3" customWidth="1"/>
    <col min="2" max="2" width="21.33203125" customWidth="1"/>
    <col min="3" max="3" width="14.5" customWidth="1"/>
    <col min="4" max="11" width="20.83203125" style="3" customWidth="1"/>
    <col min="12" max="13" width="4" customWidth="1"/>
    <col min="14" max="15" width="20.83203125" style="59" customWidth="1"/>
    <col min="16" max="16" width="2.83203125" customWidth="1"/>
    <col min="17" max="18" width="20.83203125" style="59" customWidth="1"/>
    <col min="19" max="19" width="2.83203125" customWidth="1"/>
    <col min="20" max="21" width="20.83203125" style="59" customWidth="1"/>
    <col min="22" max="22" width="2.83203125" customWidth="1"/>
    <col min="23" max="24" width="20.83203125" style="59" customWidth="1"/>
    <col min="25" max="25" width="2.83203125" customWidth="1"/>
    <col min="26" max="28" width="4" customWidth="1"/>
  </cols>
  <sheetData>
    <row r="1" spans="1:260" s="7" customFormat="1" ht="42" customHeight="1">
      <c r="A1" s="6"/>
      <c r="B1" s="8" t="s">
        <v>24</v>
      </c>
      <c r="C1"/>
      <c r="D1"/>
      <c r="E1"/>
      <c r="F1"/>
      <c r="G1" s="57" t="s">
        <v>36</v>
      </c>
      <c r="H1"/>
      <c r="I1"/>
      <c r="J1"/>
      <c r="K1"/>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row>
    <row r="2" spans="1:260" s="4" customFormat="1" ht="62" customHeight="1">
      <c r="B2" s="61" t="s">
        <v>43</v>
      </c>
      <c r="C2" s="58" t="s">
        <v>37</v>
      </c>
      <c r="D2" s="28" t="s">
        <v>13</v>
      </c>
      <c r="E2" s="36" t="s">
        <v>30</v>
      </c>
      <c r="F2" s="31" t="s">
        <v>14</v>
      </c>
      <c r="G2" s="39" t="s">
        <v>31</v>
      </c>
      <c r="H2" s="29" t="s">
        <v>12</v>
      </c>
      <c r="I2" s="38" t="s">
        <v>48</v>
      </c>
      <c r="J2" s="30" t="s">
        <v>15</v>
      </c>
      <c r="K2" s="37" t="s">
        <v>32</v>
      </c>
      <c r="M2" s="128" t="s">
        <v>38</v>
      </c>
      <c r="N2" s="128"/>
      <c r="O2" s="128"/>
      <c r="P2" s="128"/>
      <c r="Q2" s="128"/>
      <c r="R2" s="128"/>
      <c r="S2" s="128"/>
      <c r="T2" s="128"/>
      <c r="U2" s="128"/>
      <c r="V2" s="128"/>
      <c r="W2" s="128"/>
      <c r="X2" s="128"/>
      <c r="Y2" s="128"/>
    </row>
    <row r="3" spans="1:260">
      <c r="B3" s="135" t="s">
        <v>0</v>
      </c>
      <c r="C3" s="66">
        <v>44562</v>
      </c>
      <c r="D3" s="27">
        <v>129</v>
      </c>
      <c r="E3" s="41"/>
      <c r="F3" s="32">
        <v>378</v>
      </c>
      <c r="G3" s="40"/>
      <c r="H3" s="16">
        <v>0.26</v>
      </c>
      <c r="I3" s="42"/>
      <c r="J3" s="17">
        <v>12.65</v>
      </c>
      <c r="K3" s="43"/>
      <c r="M3" s="69"/>
      <c r="N3" s="70"/>
      <c r="O3" s="70"/>
      <c r="P3" s="70"/>
      <c r="Q3" s="70"/>
      <c r="R3" s="70"/>
      <c r="S3" s="70"/>
      <c r="T3" s="70"/>
      <c r="U3" s="70"/>
      <c r="V3" s="70"/>
      <c r="W3" s="70"/>
      <c r="X3" s="70"/>
      <c r="Y3" s="69"/>
    </row>
    <row r="4" spans="1:260" ht="17" thickBot="1">
      <c r="B4" s="136"/>
      <c r="C4" s="62">
        <f>C3+1</f>
        <v>44563</v>
      </c>
      <c r="D4" s="12">
        <v>207</v>
      </c>
      <c r="E4" s="44">
        <f>-IFERROR((D3-D4)/D3,"")</f>
        <v>0.60465116279069764</v>
      </c>
      <c r="F4" s="33">
        <v>192</v>
      </c>
      <c r="G4" s="47">
        <f>-IFERROR((F3-F4)/F3,"")</f>
        <v>-0.49206349206349204</v>
      </c>
      <c r="H4" s="13">
        <v>0.45</v>
      </c>
      <c r="I4" s="50">
        <f>-IFERROR((H3-H4)/H3,"")</f>
        <v>0.73076923076923073</v>
      </c>
      <c r="J4" s="14">
        <v>4.6100000000000003</v>
      </c>
      <c r="K4" s="53">
        <f>-IFERROR((J3-J4)/J3,"")</f>
        <v>-0.63557312252964415</v>
      </c>
      <c r="M4" s="69"/>
      <c r="N4" s="127" t="s">
        <v>17</v>
      </c>
      <c r="O4" s="127"/>
      <c r="P4" s="71"/>
      <c r="Q4" s="127" t="s">
        <v>18</v>
      </c>
      <c r="R4" s="127"/>
      <c r="S4" s="71"/>
      <c r="T4" s="127" t="s">
        <v>19</v>
      </c>
      <c r="U4" s="127"/>
      <c r="V4" s="71"/>
      <c r="W4" s="127" t="s">
        <v>40</v>
      </c>
      <c r="X4" s="127"/>
      <c r="Y4" s="69"/>
    </row>
    <row r="5" spans="1:260">
      <c r="B5" s="136"/>
      <c r="C5" s="62">
        <f t="shared" ref="C5:C68" si="0">C4+1</f>
        <v>44564</v>
      </c>
      <c r="D5" s="12">
        <v>52</v>
      </c>
      <c r="E5" s="44">
        <f t="shared" ref="E5:G67" si="1">-IFERROR((D4-D5)/D4,"")</f>
        <v>-0.74879227053140096</v>
      </c>
      <c r="F5" s="33">
        <v>393</v>
      </c>
      <c r="G5" s="47">
        <f t="shared" si="1"/>
        <v>1.046875</v>
      </c>
      <c r="H5" s="13">
        <v>0.66</v>
      </c>
      <c r="I5" s="50">
        <f t="shared" ref="I5" si="2">-IFERROR((H4-H5)/H4,"")</f>
        <v>0.46666666666666667</v>
      </c>
      <c r="J5" s="14">
        <v>6.53</v>
      </c>
      <c r="K5" s="53">
        <f t="shared" ref="K5" si="3">-IFERROR((J4-J5)/J4,"")</f>
        <v>0.41648590021691967</v>
      </c>
      <c r="M5" s="69"/>
      <c r="N5" s="79"/>
      <c r="O5" s="80" t="s">
        <v>27</v>
      </c>
      <c r="P5" s="71"/>
      <c r="Q5" s="79"/>
      <c r="R5" s="80" t="s">
        <v>27</v>
      </c>
      <c r="S5" s="71"/>
      <c r="T5" s="83"/>
      <c r="U5" s="80" t="s">
        <v>27</v>
      </c>
      <c r="V5" s="71"/>
      <c r="W5" s="86"/>
      <c r="X5" s="80" t="s">
        <v>27</v>
      </c>
      <c r="Y5" s="69"/>
    </row>
    <row r="6" spans="1:260">
      <c r="B6" s="136"/>
      <c r="C6" s="62">
        <f t="shared" si="0"/>
        <v>44565</v>
      </c>
      <c r="D6" s="12">
        <v>190</v>
      </c>
      <c r="E6" s="44">
        <f t="shared" si="1"/>
        <v>2.6538461538461537</v>
      </c>
      <c r="F6" s="33">
        <v>508</v>
      </c>
      <c r="G6" s="47">
        <f t="shared" si="1"/>
        <v>0.29262086513994912</v>
      </c>
      <c r="H6" s="13">
        <v>0.38</v>
      </c>
      <c r="I6" s="50">
        <f t="shared" ref="I6" si="4">-IFERROR((H5-H6)/H5,"")</f>
        <v>-0.42424242424242425</v>
      </c>
      <c r="J6" s="14">
        <v>6.74</v>
      </c>
      <c r="K6" s="53">
        <f t="shared" ref="K6" si="5">-IFERROR((J5-J6)/J5,"")</f>
        <v>3.2159264931087284E-2</v>
      </c>
      <c r="M6" s="69"/>
      <c r="N6" s="81">
        <f ca="1">_xlfn.XLOOKUP(TODAY(),C3:C367,D3:D367)</f>
        <v>48</v>
      </c>
      <c r="O6" s="82">
        <f ca="1">_xlfn.XLOOKUP(TODAY(),C3:C367,E3:E367)</f>
        <v>-0.68</v>
      </c>
      <c r="P6" s="71"/>
      <c r="Q6" s="81">
        <f ca="1">_xlfn.XLOOKUP(TODAY(),C3:C367,F3:F367)</f>
        <v>296</v>
      </c>
      <c r="R6" s="82">
        <f ca="1">_xlfn.XLOOKUP(TODAY(),C3:C367,G3:G367)</f>
        <v>-0.35371179039301309</v>
      </c>
      <c r="S6" s="71"/>
      <c r="T6" s="84">
        <f ca="1">_xlfn.XLOOKUP(TODAY(),C3:C367,H3:H367)</f>
        <v>0.26</v>
      </c>
      <c r="U6" s="85">
        <f ca="1">_xlfn.XLOOKUP(TODAY(),C3:C367,I3:I367)</f>
        <v>-0.62857142857142856</v>
      </c>
      <c r="V6" s="71"/>
      <c r="W6" s="87">
        <f ca="1">_xlfn.XLOOKUP(TODAY(),C3:C367,J3:J367)</f>
        <v>15.88</v>
      </c>
      <c r="X6" s="82">
        <f ca="1">_xlfn.XLOOKUP(TODAY(),C3:C367,K3:K367)</f>
        <v>4.7493403693931444E-2</v>
      </c>
      <c r="Y6" s="69"/>
    </row>
    <row r="7" spans="1:260">
      <c r="B7" s="136"/>
      <c r="C7" s="62">
        <f t="shared" si="0"/>
        <v>44566</v>
      </c>
      <c r="D7" s="12">
        <v>145</v>
      </c>
      <c r="E7" s="44">
        <f t="shared" si="1"/>
        <v>-0.23684210526315788</v>
      </c>
      <c r="F7" s="33">
        <v>553</v>
      </c>
      <c r="G7" s="47">
        <f t="shared" si="1"/>
        <v>8.8582677165354326E-2</v>
      </c>
      <c r="H7" s="13">
        <v>0.27</v>
      </c>
      <c r="I7" s="50">
        <f t="shared" ref="I7" si="6">-IFERROR((H6-H7)/H6,"")</f>
        <v>-0.28947368421052627</v>
      </c>
      <c r="J7" s="14">
        <v>12.49</v>
      </c>
      <c r="K7" s="53">
        <f t="shared" ref="K7" si="7">-IFERROR((J6-J7)/J6,"")</f>
        <v>0.85311572700296734</v>
      </c>
      <c r="M7" s="69"/>
      <c r="N7" s="70"/>
      <c r="O7" s="70"/>
      <c r="P7" s="70"/>
      <c r="Q7" s="70"/>
      <c r="R7" s="70"/>
      <c r="S7" s="70"/>
      <c r="T7" s="70"/>
      <c r="U7" s="70"/>
      <c r="V7" s="70"/>
      <c r="W7" s="70"/>
      <c r="X7" s="70"/>
      <c r="Y7" s="69"/>
    </row>
    <row r="8" spans="1:260" ht="17" thickBot="1">
      <c r="B8" s="136"/>
      <c r="C8" s="62">
        <f t="shared" si="0"/>
        <v>44567</v>
      </c>
      <c r="D8" s="12">
        <v>181</v>
      </c>
      <c r="E8" s="44">
        <f t="shared" si="1"/>
        <v>0.24827586206896551</v>
      </c>
      <c r="F8" s="33">
        <v>307</v>
      </c>
      <c r="G8" s="47">
        <f t="shared" si="1"/>
        <v>-0.44484629294755879</v>
      </c>
      <c r="H8" s="13">
        <v>0.26</v>
      </c>
      <c r="I8" s="50">
        <f t="shared" ref="I8" si="8">-IFERROR((H7-H8)/H7,"")</f>
        <v>-3.703703703703707E-2</v>
      </c>
      <c r="J8" s="14">
        <v>6.83</v>
      </c>
      <c r="K8" s="53">
        <f t="shared" ref="K8" si="9">-IFERROR((J7-J8)/J7,"")</f>
        <v>-0.45316253002401924</v>
      </c>
      <c r="M8" s="69"/>
      <c r="N8" s="127" t="s">
        <v>20</v>
      </c>
      <c r="O8" s="127"/>
      <c r="P8" s="71"/>
      <c r="Q8" s="127" t="s">
        <v>21</v>
      </c>
      <c r="R8" s="127"/>
      <c r="S8" s="71"/>
      <c r="T8" s="127" t="s">
        <v>22</v>
      </c>
      <c r="U8" s="127"/>
      <c r="V8" s="71"/>
      <c r="W8" s="127" t="s">
        <v>41</v>
      </c>
      <c r="X8" s="127"/>
      <c r="Y8" s="69"/>
    </row>
    <row r="9" spans="1:260">
      <c r="B9" s="136"/>
      <c r="C9" s="62">
        <f t="shared" si="0"/>
        <v>44568</v>
      </c>
      <c r="D9" s="12">
        <v>147</v>
      </c>
      <c r="E9" s="44">
        <f t="shared" si="1"/>
        <v>-0.18784530386740331</v>
      </c>
      <c r="F9" s="33">
        <v>240</v>
      </c>
      <c r="G9" s="47">
        <f t="shared" si="1"/>
        <v>-0.21824104234527689</v>
      </c>
      <c r="H9" s="13">
        <v>0.69</v>
      </c>
      <c r="I9" s="50">
        <f t="shared" ref="I9" si="10">-IFERROR((H8-H9)/H8,"")</f>
        <v>1.6538461538461535</v>
      </c>
      <c r="J9" s="14">
        <v>12.35</v>
      </c>
      <c r="K9" s="53">
        <f t="shared" ref="K9" si="11">-IFERROR((J8-J9)/J8,"")</f>
        <v>0.80819912152269391</v>
      </c>
      <c r="M9" s="69"/>
      <c r="N9" s="92" t="s">
        <v>44</v>
      </c>
      <c r="O9" s="92" t="s">
        <v>45</v>
      </c>
      <c r="P9" s="71"/>
      <c r="Q9" s="92" t="s">
        <v>44</v>
      </c>
      <c r="R9" s="92" t="s">
        <v>45</v>
      </c>
      <c r="S9" s="71"/>
      <c r="T9" s="90" t="s">
        <v>44</v>
      </c>
      <c r="U9" s="90" t="s">
        <v>45</v>
      </c>
      <c r="V9" s="71"/>
      <c r="W9" s="88" t="s">
        <v>44</v>
      </c>
      <c r="X9" s="88" t="s">
        <v>45</v>
      </c>
      <c r="Y9" s="69"/>
    </row>
    <row r="10" spans="1:260">
      <c r="B10" s="136"/>
      <c r="C10" s="62">
        <f t="shared" si="0"/>
        <v>44569</v>
      </c>
      <c r="D10" s="12">
        <v>151</v>
      </c>
      <c r="E10" s="44">
        <f t="shared" si="1"/>
        <v>2.7210884353741496E-2</v>
      </c>
      <c r="F10" s="33">
        <v>480</v>
      </c>
      <c r="G10" s="47">
        <f t="shared" si="1"/>
        <v>1</v>
      </c>
      <c r="H10" s="13">
        <v>0.53</v>
      </c>
      <c r="I10" s="50">
        <f t="shared" ref="I10" si="12">-IFERROR((H9-H10)/H9,"")</f>
        <v>-0.23188405797101438</v>
      </c>
      <c r="J10" s="14">
        <v>16.329999999999998</v>
      </c>
      <c r="K10" s="53">
        <f t="shared" ref="K10" si="13">-IFERROR((J9-J10)/J9,"")</f>
        <v>0.32226720647773271</v>
      </c>
      <c r="M10" s="69"/>
      <c r="N10" s="93">
        <f ca="1">O14</f>
        <v>3678</v>
      </c>
      <c r="O10" s="93">
        <f ca="1">O16</f>
        <v>122.6</v>
      </c>
      <c r="P10" s="71"/>
      <c r="Q10" s="93">
        <f ca="1">R14</f>
        <v>11692</v>
      </c>
      <c r="R10" s="93">
        <f ca="1">R16</f>
        <v>389.73333333333335</v>
      </c>
      <c r="S10" s="71"/>
      <c r="T10" s="91">
        <f ca="1">U14</f>
        <v>15.67</v>
      </c>
      <c r="U10" s="91">
        <f ca="1">U16</f>
        <v>0.52233333333333332</v>
      </c>
      <c r="V10" s="71"/>
      <c r="W10" s="89">
        <f ca="1">X15</f>
        <v>283.10000000000002</v>
      </c>
      <c r="X10" s="89">
        <f ca="1">X17</f>
        <v>9.7620689655172423</v>
      </c>
      <c r="Y10" s="69"/>
    </row>
    <row r="11" spans="1:260">
      <c r="B11" s="136"/>
      <c r="C11" s="62">
        <f t="shared" si="0"/>
        <v>44570</v>
      </c>
      <c r="D11" s="12">
        <v>131</v>
      </c>
      <c r="E11" s="44">
        <f t="shared" si="1"/>
        <v>-0.13245033112582782</v>
      </c>
      <c r="F11" s="33">
        <v>279</v>
      </c>
      <c r="G11" s="47">
        <f t="shared" si="1"/>
        <v>-0.41875000000000001</v>
      </c>
      <c r="H11" s="13">
        <v>0.28000000000000003</v>
      </c>
      <c r="I11" s="50">
        <f t="shared" ref="I11" si="14">-IFERROR((H10-H11)/H10,"")</f>
        <v>-0.47169811320754712</v>
      </c>
      <c r="J11" s="14">
        <v>7.05</v>
      </c>
      <c r="K11" s="53">
        <f t="shared" ref="K11" si="15">-IFERROR((J10-J11)/J10,"")</f>
        <v>-0.56827924066135937</v>
      </c>
      <c r="M11" s="69"/>
      <c r="N11" s="70"/>
      <c r="O11" s="70"/>
      <c r="P11" s="70"/>
      <c r="Q11" s="70"/>
      <c r="R11" s="70"/>
      <c r="S11" s="70"/>
      <c r="T11" s="70"/>
      <c r="U11" s="70"/>
      <c r="V11" s="70"/>
      <c r="W11" s="70"/>
      <c r="X11" s="70"/>
      <c r="Y11" s="69"/>
    </row>
    <row r="12" spans="1:260">
      <c r="B12" s="136"/>
      <c r="C12" s="62">
        <f t="shared" si="0"/>
        <v>44571</v>
      </c>
      <c r="D12" s="12">
        <v>164</v>
      </c>
      <c r="E12" s="44">
        <f t="shared" si="1"/>
        <v>0.25190839694656486</v>
      </c>
      <c r="F12" s="33">
        <v>414</v>
      </c>
      <c r="G12" s="47">
        <f t="shared" si="1"/>
        <v>0.4838709677419355</v>
      </c>
      <c r="H12" s="13">
        <v>0.73</v>
      </c>
      <c r="I12" s="50">
        <f t="shared" ref="I12" si="16">-IFERROR((H11-H12)/H11,"")</f>
        <v>1.6071428571428568</v>
      </c>
      <c r="J12" s="14">
        <v>12.49</v>
      </c>
      <c r="K12" s="53">
        <f t="shared" ref="K12" si="17">-IFERROR((J11-J12)/J11,"")</f>
        <v>0.77163120567375898</v>
      </c>
      <c r="M12" s="72"/>
      <c r="N12" s="72" t="s">
        <v>13</v>
      </c>
      <c r="O12" s="72" t="s">
        <v>42</v>
      </c>
      <c r="P12" s="72"/>
      <c r="Q12" s="72" t="s">
        <v>14</v>
      </c>
      <c r="R12" s="72" t="s">
        <v>42</v>
      </c>
      <c r="S12" s="72"/>
      <c r="T12" s="72" t="s">
        <v>12</v>
      </c>
      <c r="U12" s="72" t="s">
        <v>42</v>
      </c>
      <c r="V12" s="72"/>
      <c r="W12" s="72" t="s">
        <v>15</v>
      </c>
      <c r="X12" s="70"/>
      <c r="Y12" s="69"/>
    </row>
    <row r="13" spans="1:260">
      <c r="B13" s="136"/>
      <c r="C13" s="62">
        <f t="shared" si="0"/>
        <v>44572</v>
      </c>
      <c r="D13" s="12">
        <v>143</v>
      </c>
      <c r="E13" s="44">
        <f t="shared" si="1"/>
        <v>-0.12804878048780488</v>
      </c>
      <c r="F13" s="33">
        <v>324</v>
      </c>
      <c r="G13" s="47">
        <f t="shared" si="1"/>
        <v>-0.21739130434782608</v>
      </c>
      <c r="H13" s="13">
        <v>0.48</v>
      </c>
      <c r="I13" s="50">
        <f t="shared" ref="I13" si="18">-IFERROR((H12-H13)/H12,"")</f>
        <v>-0.34246575342465752</v>
      </c>
      <c r="J13" s="14">
        <v>6.07</v>
      </c>
      <c r="K13" s="53">
        <f t="shared" ref="K13" si="19">-IFERROR((J12-J13)/J12,"")</f>
        <v>-0.51401120896717367</v>
      </c>
      <c r="M13" s="73">
        <v>1</v>
      </c>
      <c r="N13" s="74">
        <f ca="1">_xlfn.XLOOKUP(TODAY(),C3:C367,D3:D367)</f>
        <v>48</v>
      </c>
      <c r="O13" s="73" t="s">
        <v>44</v>
      </c>
      <c r="P13" s="73">
        <v>1</v>
      </c>
      <c r="Q13" s="74">
        <f ca="1">_xlfn.XLOOKUP(TODAY(),C3:C367,F3:F367)</f>
        <v>296</v>
      </c>
      <c r="R13" s="73" t="s">
        <v>44</v>
      </c>
      <c r="S13" s="73">
        <v>1</v>
      </c>
      <c r="T13" s="75">
        <f ca="1">_xlfn.XLOOKUP(TODAY(),C3:C367,H3:H367)</f>
        <v>0.26</v>
      </c>
      <c r="U13" s="73" t="s">
        <v>44</v>
      </c>
      <c r="V13" s="73">
        <v>1</v>
      </c>
      <c r="W13" s="74">
        <f ca="1">_xlfn.XLOOKUP(TODAY(),C4:C368,J3:J367)</f>
        <v>15.16</v>
      </c>
      <c r="X13" s="72" t="s">
        <v>42</v>
      </c>
      <c r="Y13" s="69"/>
    </row>
    <row r="14" spans="1:260">
      <c r="B14" s="136"/>
      <c r="C14" s="62">
        <f t="shared" si="0"/>
        <v>44573</v>
      </c>
      <c r="D14" s="12">
        <v>94</v>
      </c>
      <c r="E14" s="44">
        <f t="shared" si="1"/>
        <v>-0.34265734265734266</v>
      </c>
      <c r="F14" s="33">
        <v>333</v>
      </c>
      <c r="G14" s="47">
        <f t="shared" si="1"/>
        <v>2.7777777777777776E-2</v>
      </c>
      <c r="H14" s="13">
        <v>0.46</v>
      </c>
      <c r="I14" s="50">
        <f t="shared" ref="I14" si="20">-IFERROR((H13-H14)/H13,"")</f>
        <v>-4.1666666666666588E-2</v>
      </c>
      <c r="J14" s="14">
        <v>4.3600000000000003</v>
      </c>
      <c r="K14" s="53">
        <f t="shared" ref="K14" si="21">-IFERROR((J13-J14)/J13,"")</f>
        <v>-0.28171334431630968</v>
      </c>
      <c r="M14" s="73">
        <v>2</v>
      </c>
      <c r="N14" s="74">
        <f t="shared" ref="N14:N42" ca="1" si="22">_xlfn.XLOOKUP(TODAY()-$M13,$C$3:$C$367,$D$3:$D$367)</f>
        <v>150</v>
      </c>
      <c r="O14" s="76">
        <f ca="1">SUM(N13:N42)</f>
        <v>3678</v>
      </c>
      <c r="P14" s="73">
        <v>2</v>
      </c>
      <c r="Q14" s="74">
        <f t="shared" ref="Q14:Q42" ca="1" si="23">_xlfn.XLOOKUP(TODAY()-$P13,$C$3:$C$367,$F$3:$F$367)</f>
        <v>458</v>
      </c>
      <c r="R14" s="76">
        <f ca="1">SUM(Q13:Q42)</f>
        <v>11692</v>
      </c>
      <c r="S14" s="73">
        <v>2</v>
      </c>
      <c r="T14" s="75">
        <f t="shared" ref="T14:T42" ca="1" si="24">_xlfn.XLOOKUP(TODAY()-$S13,$C$3:$C$367,$H$3:$H$367)</f>
        <v>0.7</v>
      </c>
      <c r="U14" s="76">
        <f ca="1">SUM(T13:T42)</f>
        <v>15.67</v>
      </c>
      <c r="V14" s="73">
        <v>2</v>
      </c>
      <c r="W14" s="74">
        <f t="shared" ref="W14:W42" ca="1" si="25">_xlfn.XLOOKUP(TODAY()-$V13,$C$3:$C$367,$J$3:$J$367)</f>
        <v>15.16</v>
      </c>
      <c r="X14" s="73" t="s">
        <v>44</v>
      </c>
      <c r="Y14" s="69"/>
    </row>
    <row r="15" spans="1:260">
      <c r="B15" s="136"/>
      <c r="C15" s="62">
        <f t="shared" si="0"/>
        <v>44574</v>
      </c>
      <c r="D15" s="12">
        <v>198</v>
      </c>
      <c r="E15" s="44">
        <f t="shared" si="1"/>
        <v>1.1063829787234043</v>
      </c>
      <c r="F15" s="33">
        <v>573</v>
      </c>
      <c r="G15" s="47">
        <f t="shared" si="1"/>
        <v>0.72072072072072069</v>
      </c>
      <c r="H15" s="13">
        <v>0.51</v>
      </c>
      <c r="I15" s="50">
        <f t="shared" ref="I15" si="26">-IFERROR((H14-H15)/H14,"")</f>
        <v>0.10869565217391301</v>
      </c>
      <c r="J15" s="14">
        <v>1.9</v>
      </c>
      <c r="K15" s="53">
        <f t="shared" ref="K15" si="27">-IFERROR((J14-J15)/J14,"")</f>
        <v>-0.56422018348623859</v>
      </c>
      <c r="M15" s="73">
        <v>3</v>
      </c>
      <c r="N15" s="74">
        <f t="shared" ca="1" si="22"/>
        <v>192</v>
      </c>
      <c r="O15" s="73" t="s">
        <v>45</v>
      </c>
      <c r="P15" s="73">
        <v>3</v>
      </c>
      <c r="Q15" s="74">
        <f t="shared" ca="1" si="23"/>
        <v>506</v>
      </c>
      <c r="R15" s="73" t="s">
        <v>45</v>
      </c>
      <c r="S15" s="73">
        <v>3</v>
      </c>
      <c r="T15" s="75">
        <f t="shared" ca="1" si="24"/>
        <v>0.48</v>
      </c>
      <c r="U15" s="73" t="s">
        <v>45</v>
      </c>
      <c r="V15" s="73">
        <v>3</v>
      </c>
      <c r="W15" s="74">
        <f t="shared" ca="1" si="25"/>
        <v>13.74</v>
      </c>
      <c r="X15" s="76">
        <f ca="1">SUM(W14:W43)</f>
        <v>283.10000000000002</v>
      </c>
      <c r="Y15" s="69"/>
    </row>
    <row r="16" spans="1:260">
      <c r="B16" s="136"/>
      <c r="C16" s="62">
        <f t="shared" si="0"/>
        <v>44575</v>
      </c>
      <c r="D16" s="12">
        <v>95</v>
      </c>
      <c r="E16" s="44">
        <f t="shared" si="1"/>
        <v>-0.52020202020202022</v>
      </c>
      <c r="F16" s="33">
        <v>276</v>
      </c>
      <c r="G16" s="47">
        <f t="shared" si="1"/>
        <v>-0.51832460732984298</v>
      </c>
      <c r="H16" s="13">
        <v>0.38</v>
      </c>
      <c r="I16" s="50">
        <f t="shared" ref="I16" si="28">-IFERROR((H15-H16)/H15,"")</f>
        <v>-0.25490196078431371</v>
      </c>
      <c r="J16" s="14">
        <v>14.07</v>
      </c>
      <c r="K16" s="53">
        <f t="shared" ref="K16" si="29">-IFERROR((J15-J16)/J15,"")</f>
        <v>6.405263157894737</v>
      </c>
      <c r="M16" s="73">
        <v>4</v>
      </c>
      <c r="N16" s="74">
        <f t="shared" ca="1" si="22"/>
        <v>64</v>
      </c>
      <c r="O16" s="77">
        <f ca="1">AVERAGE(N13:N42)</f>
        <v>122.6</v>
      </c>
      <c r="P16" s="73">
        <v>4</v>
      </c>
      <c r="Q16" s="74">
        <f t="shared" ca="1" si="23"/>
        <v>569</v>
      </c>
      <c r="R16" s="77">
        <f ca="1">AVERAGE(Q13:Q42)</f>
        <v>389.73333333333335</v>
      </c>
      <c r="S16" s="73">
        <v>4</v>
      </c>
      <c r="T16" s="75">
        <f t="shared" ca="1" si="24"/>
        <v>0.52</v>
      </c>
      <c r="U16" s="78">
        <f ca="1">AVERAGE(T13:T42)</f>
        <v>0.52233333333333332</v>
      </c>
      <c r="V16" s="73">
        <v>4</v>
      </c>
      <c r="W16" s="74">
        <f t="shared" ca="1" si="25"/>
        <v>3.7</v>
      </c>
      <c r="X16" s="73" t="s">
        <v>45</v>
      </c>
      <c r="Y16" s="69"/>
    </row>
    <row r="17" spans="2:25">
      <c r="B17" s="136"/>
      <c r="C17" s="62">
        <f t="shared" si="0"/>
        <v>44576</v>
      </c>
      <c r="D17" s="12">
        <v>138</v>
      </c>
      <c r="E17" s="44">
        <f t="shared" si="1"/>
        <v>0.45263157894736844</v>
      </c>
      <c r="F17" s="33">
        <v>222</v>
      </c>
      <c r="G17" s="47">
        <f t="shared" si="1"/>
        <v>-0.19565217391304349</v>
      </c>
      <c r="H17" s="13">
        <v>0.36</v>
      </c>
      <c r="I17" s="50">
        <f t="shared" ref="I17" si="30">-IFERROR((H16-H17)/H16,"")</f>
        <v>-5.2631578947368467E-2</v>
      </c>
      <c r="J17" s="14">
        <v>15.31</v>
      </c>
      <c r="K17" s="53">
        <f t="shared" ref="K17" si="31">-IFERROR((J16-J17)/J16,"")</f>
        <v>8.8130774697938896E-2</v>
      </c>
      <c r="M17" s="73">
        <v>5</v>
      </c>
      <c r="N17" s="74">
        <f t="shared" ca="1" si="22"/>
        <v>87</v>
      </c>
      <c r="O17" s="73"/>
      <c r="P17" s="73">
        <v>5</v>
      </c>
      <c r="Q17" s="74">
        <f t="shared" ca="1" si="23"/>
        <v>191</v>
      </c>
      <c r="R17" s="73"/>
      <c r="S17" s="73">
        <v>5</v>
      </c>
      <c r="T17" s="75">
        <f t="shared" ca="1" si="24"/>
        <v>0.68</v>
      </c>
      <c r="U17" s="73"/>
      <c r="V17" s="73">
        <v>5</v>
      </c>
      <c r="W17" s="74">
        <f t="shared" ca="1" si="25"/>
        <v>1.44</v>
      </c>
      <c r="X17" s="77">
        <f ca="1">AVERAGE(W14:W43)</f>
        <v>9.7620689655172423</v>
      </c>
      <c r="Y17" s="69"/>
    </row>
    <row r="18" spans="2:25">
      <c r="B18" s="136"/>
      <c r="C18" s="62">
        <f t="shared" si="0"/>
        <v>44577</v>
      </c>
      <c r="D18" s="12">
        <v>167</v>
      </c>
      <c r="E18" s="44">
        <f t="shared" si="1"/>
        <v>0.21014492753623187</v>
      </c>
      <c r="F18" s="33">
        <v>284</v>
      </c>
      <c r="G18" s="47">
        <f t="shared" si="1"/>
        <v>0.27927927927927926</v>
      </c>
      <c r="H18" s="13">
        <v>0.52</v>
      </c>
      <c r="I18" s="50">
        <f t="shared" ref="I18" si="32">-IFERROR((H17-H18)/H17,"")</f>
        <v>0.44444444444444453</v>
      </c>
      <c r="J18" s="14">
        <v>2.8</v>
      </c>
      <c r="K18" s="53">
        <f t="shared" ref="K18" si="33">-IFERROR((J17-J18)/J17,"")</f>
        <v>-0.81711299804049653</v>
      </c>
      <c r="M18" s="73">
        <v>6</v>
      </c>
      <c r="N18" s="74">
        <f t="shared" ca="1" si="22"/>
        <v>53</v>
      </c>
      <c r="O18" s="73"/>
      <c r="P18" s="73">
        <v>6</v>
      </c>
      <c r="Q18" s="74">
        <f t="shared" ca="1" si="23"/>
        <v>363</v>
      </c>
      <c r="R18" s="73"/>
      <c r="S18" s="73">
        <v>6</v>
      </c>
      <c r="T18" s="75">
        <f t="shared" ca="1" si="24"/>
        <v>0.63</v>
      </c>
      <c r="U18" s="73"/>
      <c r="V18" s="73">
        <v>6</v>
      </c>
      <c r="W18" s="74">
        <f t="shared" ca="1" si="25"/>
        <v>12.76</v>
      </c>
      <c r="X18" s="73"/>
      <c r="Y18" s="69"/>
    </row>
    <row r="19" spans="2:25">
      <c r="B19" s="136"/>
      <c r="C19" s="62">
        <f t="shared" si="0"/>
        <v>44578</v>
      </c>
      <c r="D19" s="12">
        <v>161</v>
      </c>
      <c r="E19" s="44">
        <f t="shared" si="1"/>
        <v>-3.5928143712574849E-2</v>
      </c>
      <c r="F19" s="33">
        <v>532</v>
      </c>
      <c r="G19" s="47">
        <f t="shared" si="1"/>
        <v>0.87323943661971826</v>
      </c>
      <c r="H19" s="13">
        <v>0.41</v>
      </c>
      <c r="I19" s="50">
        <f t="shared" ref="I19" si="34">-IFERROR((H18-H19)/H18,"")</f>
        <v>-0.21153846153846162</v>
      </c>
      <c r="J19" s="14">
        <v>16.89</v>
      </c>
      <c r="K19" s="53">
        <f t="shared" ref="K19" si="35">-IFERROR((J18-J19)/J18,"")</f>
        <v>5.0321428571428575</v>
      </c>
      <c r="M19" s="73">
        <v>7</v>
      </c>
      <c r="N19" s="74">
        <f t="shared" ca="1" si="22"/>
        <v>186</v>
      </c>
      <c r="O19" s="73"/>
      <c r="P19" s="73">
        <v>7</v>
      </c>
      <c r="Q19" s="74">
        <f t="shared" ca="1" si="23"/>
        <v>201</v>
      </c>
      <c r="R19" s="73"/>
      <c r="S19" s="73">
        <v>7</v>
      </c>
      <c r="T19" s="75">
        <f t="shared" ca="1" si="24"/>
        <v>0.71</v>
      </c>
      <c r="U19" s="73"/>
      <c r="V19" s="73">
        <v>7</v>
      </c>
      <c r="W19" s="74">
        <f t="shared" ca="1" si="25"/>
        <v>2.15</v>
      </c>
      <c r="X19" s="73"/>
      <c r="Y19" s="69"/>
    </row>
    <row r="20" spans="2:25">
      <c r="B20" s="136"/>
      <c r="C20" s="62">
        <f t="shared" si="0"/>
        <v>44579</v>
      </c>
      <c r="D20" s="12">
        <v>158</v>
      </c>
      <c r="E20" s="44">
        <f t="shared" si="1"/>
        <v>-1.8633540372670808E-2</v>
      </c>
      <c r="F20" s="33">
        <v>337</v>
      </c>
      <c r="G20" s="47">
        <f t="shared" si="1"/>
        <v>-0.36654135338345867</v>
      </c>
      <c r="H20" s="13">
        <v>0.42</v>
      </c>
      <c r="I20" s="50">
        <f t="shared" ref="I20" si="36">-IFERROR((H19-H20)/H19,"")</f>
        <v>2.4390243902439046E-2</v>
      </c>
      <c r="J20" s="14">
        <v>11.5</v>
      </c>
      <c r="K20" s="53">
        <f t="shared" ref="K20" si="37">-IFERROR((J19-J20)/J19,"")</f>
        <v>-0.31912374185908826</v>
      </c>
      <c r="M20" s="73">
        <v>8</v>
      </c>
      <c r="N20" s="74">
        <f t="shared" ca="1" si="22"/>
        <v>122</v>
      </c>
      <c r="O20" s="73"/>
      <c r="P20" s="73">
        <v>8</v>
      </c>
      <c r="Q20" s="74">
        <f t="shared" ca="1" si="23"/>
        <v>538</v>
      </c>
      <c r="R20" s="73"/>
      <c r="S20" s="73">
        <v>8</v>
      </c>
      <c r="T20" s="75">
        <f t="shared" ca="1" si="24"/>
        <v>0.28000000000000003</v>
      </c>
      <c r="U20" s="73"/>
      <c r="V20" s="73">
        <v>8</v>
      </c>
      <c r="W20" s="74">
        <f t="shared" ca="1" si="25"/>
        <v>8.26</v>
      </c>
      <c r="X20" s="73"/>
      <c r="Y20" s="69"/>
    </row>
    <row r="21" spans="2:25">
      <c r="B21" s="136"/>
      <c r="C21" s="62">
        <f t="shared" si="0"/>
        <v>44580</v>
      </c>
      <c r="D21" s="12">
        <v>79</v>
      </c>
      <c r="E21" s="44">
        <f t="shared" si="1"/>
        <v>-0.5</v>
      </c>
      <c r="F21" s="33">
        <v>245</v>
      </c>
      <c r="G21" s="47">
        <f t="shared" si="1"/>
        <v>-0.27299703264094954</v>
      </c>
      <c r="H21" s="13">
        <v>0.36</v>
      </c>
      <c r="I21" s="50">
        <f t="shared" ref="I21" si="38">-IFERROR((H20-H21)/H20,"")</f>
        <v>-0.14285714285714285</v>
      </c>
      <c r="J21" s="14">
        <v>1.1599999999999999</v>
      </c>
      <c r="K21" s="53">
        <f t="shared" ref="K21" si="39">-IFERROR((J20-J21)/J20,"")</f>
        <v>-0.89913043478260868</v>
      </c>
      <c r="M21" s="73">
        <v>9</v>
      </c>
      <c r="N21" s="74">
        <f t="shared" ca="1" si="22"/>
        <v>74</v>
      </c>
      <c r="O21" s="73"/>
      <c r="P21" s="73">
        <v>9</v>
      </c>
      <c r="Q21" s="74">
        <f t="shared" ca="1" si="23"/>
        <v>532</v>
      </c>
      <c r="R21" s="73"/>
      <c r="S21" s="73">
        <v>9</v>
      </c>
      <c r="T21" s="75">
        <f t="shared" ca="1" si="24"/>
        <v>0.52</v>
      </c>
      <c r="U21" s="73"/>
      <c r="V21" s="73">
        <v>9</v>
      </c>
      <c r="W21" s="74">
        <f t="shared" ca="1" si="25"/>
        <v>5.85</v>
      </c>
      <c r="X21" s="73"/>
      <c r="Y21" s="69"/>
    </row>
    <row r="22" spans="2:25">
      <c r="B22" s="136"/>
      <c r="C22" s="62">
        <f t="shared" si="0"/>
        <v>44581</v>
      </c>
      <c r="D22" s="12">
        <v>79</v>
      </c>
      <c r="E22" s="44">
        <f t="shared" si="1"/>
        <v>0</v>
      </c>
      <c r="F22" s="33">
        <v>302</v>
      </c>
      <c r="G22" s="47">
        <f t="shared" si="1"/>
        <v>0.23265306122448978</v>
      </c>
      <c r="H22" s="13">
        <v>0.26</v>
      </c>
      <c r="I22" s="50">
        <f t="shared" ref="I22" si="40">-IFERROR((H21-H22)/H21,"")</f>
        <v>-0.27777777777777773</v>
      </c>
      <c r="J22" s="14">
        <v>4.9800000000000004</v>
      </c>
      <c r="K22" s="53">
        <f t="shared" ref="K22" si="41">-IFERROR((J21-J22)/J21,"")</f>
        <v>3.2931034482758625</v>
      </c>
      <c r="M22" s="73">
        <v>10</v>
      </c>
      <c r="N22" s="74">
        <f t="shared" ca="1" si="22"/>
        <v>130</v>
      </c>
      <c r="O22" s="73"/>
      <c r="P22" s="73">
        <v>10</v>
      </c>
      <c r="Q22" s="74">
        <f t="shared" ca="1" si="23"/>
        <v>504</v>
      </c>
      <c r="R22" s="73"/>
      <c r="S22" s="73">
        <v>10</v>
      </c>
      <c r="T22" s="75">
        <f t="shared" ca="1" si="24"/>
        <v>0.56000000000000005</v>
      </c>
      <c r="U22" s="73"/>
      <c r="V22" s="73">
        <v>10</v>
      </c>
      <c r="W22" s="74">
        <f t="shared" ca="1" si="25"/>
        <v>7.26</v>
      </c>
      <c r="X22" s="73"/>
      <c r="Y22" s="69"/>
    </row>
    <row r="23" spans="2:25">
      <c r="B23" s="136"/>
      <c r="C23" s="62">
        <f t="shared" si="0"/>
        <v>44582</v>
      </c>
      <c r="D23" s="12">
        <v>155</v>
      </c>
      <c r="E23" s="44">
        <f t="shared" si="1"/>
        <v>0.96202531645569622</v>
      </c>
      <c r="F23" s="33">
        <v>319</v>
      </c>
      <c r="G23" s="47">
        <f t="shared" si="1"/>
        <v>5.6291390728476824E-2</v>
      </c>
      <c r="H23" s="13">
        <v>0.3</v>
      </c>
      <c r="I23" s="50">
        <f t="shared" ref="I23" si="42">-IFERROR((H22-H23)/H22,"")</f>
        <v>0.15384615384615377</v>
      </c>
      <c r="J23" s="14">
        <v>9.06</v>
      </c>
      <c r="K23" s="53">
        <f t="shared" ref="K23" si="43">-IFERROR((J22-J23)/J22,"")</f>
        <v>0.81927710843373491</v>
      </c>
      <c r="M23" s="73">
        <v>11</v>
      </c>
      <c r="N23" s="74">
        <f t="shared" ca="1" si="22"/>
        <v>119</v>
      </c>
      <c r="O23" s="73"/>
      <c r="P23" s="73">
        <v>11</v>
      </c>
      <c r="Q23" s="74">
        <f t="shared" ca="1" si="23"/>
        <v>203</v>
      </c>
      <c r="R23" s="73"/>
      <c r="S23" s="73">
        <v>11</v>
      </c>
      <c r="T23" s="75">
        <f t="shared" ca="1" si="24"/>
        <v>0.41</v>
      </c>
      <c r="U23" s="73"/>
      <c r="V23" s="73">
        <v>11</v>
      </c>
      <c r="W23" s="74">
        <f t="shared" ca="1" si="25"/>
        <v>12.3</v>
      </c>
      <c r="X23" s="73"/>
      <c r="Y23" s="69"/>
    </row>
    <row r="24" spans="2:25">
      <c r="B24" s="136"/>
      <c r="C24" s="62">
        <f t="shared" si="0"/>
        <v>44583</v>
      </c>
      <c r="D24" s="12">
        <v>67</v>
      </c>
      <c r="E24" s="44">
        <f t="shared" si="1"/>
        <v>-0.56774193548387097</v>
      </c>
      <c r="F24" s="33">
        <v>312</v>
      </c>
      <c r="G24" s="47">
        <f t="shared" si="1"/>
        <v>-2.1943573667711599E-2</v>
      </c>
      <c r="H24" s="13">
        <v>0.34</v>
      </c>
      <c r="I24" s="50">
        <f t="shared" ref="I24" si="44">-IFERROR((H23-H24)/H23,"")</f>
        <v>0.13333333333333347</v>
      </c>
      <c r="J24" s="14">
        <v>6</v>
      </c>
      <c r="K24" s="53">
        <f t="shared" ref="K24" si="45">-IFERROR((J23-J24)/J23,"")</f>
        <v>-0.33774834437086099</v>
      </c>
      <c r="M24" s="73">
        <v>12</v>
      </c>
      <c r="N24" s="74">
        <f t="shared" ca="1" si="22"/>
        <v>77</v>
      </c>
      <c r="O24" s="73"/>
      <c r="P24" s="73">
        <v>12</v>
      </c>
      <c r="Q24" s="74">
        <f t="shared" ca="1" si="23"/>
        <v>595</v>
      </c>
      <c r="R24" s="73"/>
      <c r="S24" s="73">
        <v>12</v>
      </c>
      <c r="T24" s="75">
        <f t="shared" ca="1" si="24"/>
        <v>0.56000000000000005</v>
      </c>
      <c r="U24" s="73"/>
      <c r="V24" s="73">
        <v>12</v>
      </c>
      <c r="W24" s="74">
        <f t="shared" ca="1" si="25"/>
        <v>2.4500000000000002</v>
      </c>
      <c r="X24" s="73"/>
      <c r="Y24" s="69"/>
    </row>
    <row r="25" spans="2:25">
      <c r="B25" s="136"/>
      <c r="C25" s="62">
        <f t="shared" si="0"/>
        <v>44584</v>
      </c>
      <c r="D25" s="12">
        <v>99</v>
      </c>
      <c r="E25" s="44">
        <f t="shared" si="1"/>
        <v>0.47761194029850745</v>
      </c>
      <c r="F25" s="33">
        <v>570</v>
      </c>
      <c r="G25" s="47">
        <f t="shared" si="1"/>
        <v>0.82692307692307687</v>
      </c>
      <c r="H25" s="13">
        <v>0.59</v>
      </c>
      <c r="I25" s="50">
        <f t="shared" ref="I25" si="46">-IFERROR((H24-H25)/H24,"")</f>
        <v>0.73529411764705865</v>
      </c>
      <c r="J25" s="14">
        <v>13.19</v>
      </c>
      <c r="K25" s="53">
        <f t="shared" ref="K25" si="47">-IFERROR((J24-J25)/J24,"")</f>
        <v>1.1983333333333333</v>
      </c>
      <c r="M25" s="73">
        <v>13</v>
      </c>
      <c r="N25" s="74">
        <f t="shared" ca="1" si="22"/>
        <v>174</v>
      </c>
      <c r="O25" s="73"/>
      <c r="P25" s="73">
        <v>13</v>
      </c>
      <c r="Q25" s="74">
        <f t="shared" ca="1" si="23"/>
        <v>528</v>
      </c>
      <c r="R25" s="73"/>
      <c r="S25" s="73">
        <v>13</v>
      </c>
      <c r="T25" s="75">
        <f t="shared" ca="1" si="24"/>
        <v>0.56000000000000005</v>
      </c>
      <c r="U25" s="73"/>
      <c r="V25" s="73">
        <v>13</v>
      </c>
      <c r="W25" s="74">
        <f t="shared" ca="1" si="25"/>
        <v>11.5</v>
      </c>
      <c r="X25" s="73"/>
      <c r="Y25" s="69"/>
    </row>
    <row r="26" spans="2:25">
      <c r="B26" s="136"/>
      <c r="C26" s="62">
        <f t="shared" si="0"/>
        <v>44585</v>
      </c>
      <c r="D26" s="12">
        <v>65</v>
      </c>
      <c r="E26" s="44">
        <f t="shared" si="1"/>
        <v>-0.34343434343434343</v>
      </c>
      <c r="F26" s="33">
        <v>239</v>
      </c>
      <c r="G26" s="47">
        <f t="shared" si="1"/>
        <v>-0.58070175438596494</v>
      </c>
      <c r="H26" s="13">
        <v>0.56000000000000005</v>
      </c>
      <c r="I26" s="50">
        <f t="shared" ref="I26" si="48">-IFERROR((H25-H26)/H25,"")</f>
        <v>-5.0847457627118502E-2</v>
      </c>
      <c r="J26" s="14">
        <v>16.309999999999999</v>
      </c>
      <c r="K26" s="53">
        <f t="shared" ref="K26" si="49">-IFERROR((J25-J26)/J25,"")</f>
        <v>0.23654283548142527</v>
      </c>
      <c r="M26" s="73">
        <v>14</v>
      </c>
      <c r="N26" s="74">
        <f t="shared" ca="1" si="22"/>
        <v>64</v>
      </c>
      <c r="O26" s="73"/>
      <c r="P26" s="73">
        <v>14</v>
      </c>
      <c r="Q26" s="74">
        <f t="shared" ca="1" si="23"/>
        <v>235</v>
      </c>
      <c r="R26" s="73"/>
      <c r="S26" s="73">
        <v>14</v>
      </c>
      <c r="T26" s="75">
        <f t="shared" ca="1" si="24"/>
        <v>0.66</v>
      </c>
      <c r="U26" s="73"/>
      <c r="V26" s="73">
        <v>14</v>
      </c>
      <c r="W26" s="74">
        <f t="shared" ca="1" si="25"/>
        <v>9.73</v>
      </c>
      <c r="X26" s="73"/>
      <c r="Y26" s="69"/>
    </row>
    <row r="27" spans="2:25">
      <c r="B27" s="136"/>
      <c r="C27" s="62">
        <f t="shared" si="0"/>
        <v>44586</v>
      </c>
      <c r="D27" s="12">
        <v>99</v>
      </c>
      <c r="E27" s="44">
        <f t="shared" si="1"/>
        <v>0.52307692307692311</v>
      </c>
      <c r="F27" s="33">
        <v>530</v>
      </c>
      <c r="G27" s="47">
        <f t="shared" si="1"/>
        <v>1.2175732217573221</v>
      </c>
      <c r="H27" s="13">
        <v>0.25</v>
      </c>
      <c r="I27" s="50">
        <f t="shared" ref="I27" si="50">-IFERROR((H26-H27)/H26,"")</f>
        <v>-0.5535714285714286</v>
      </c>
      <c r="J27" s="14">
        <v>2.1</v>
      </c>
      <c r="K27" s="53">
        <f t="shared" ref="K27" si="51">-IFERROR((J26-J27)/J26,"")</f>
        <v>-0.87124463519313311</v>
      </c>
      <c r="M27" s="73">
        <v>15</v>
      </c>
      <c r="N27" s="74">
        <f t="shared" ca="1" si="22"/>
        <v>197</v>
      </c>
      <c r="O27" s="73"/>
      <c r="P27" s="73">
        <v>15</v>
      </c>
      <c r="Q27" s="74">
        <f t="shared" ca="1" si="23"/>
        <v>239</v>
      </c>
      <c r="R27" s="73"/>
      <c r="S27" s="73">
        <v>15</v>
      </c>
      <c r="T27" s="75">
        <f t="shared" ca="1" si="24"/>
        <v>0.24</v>
      </c>
      <c r="U27" s="73"/>
      <c r="V27" s="73">
        <v>15</v>
      </c>
      <c r="W27" s="74">
        <f t="shared" ca="1" si="25"/>
        <v>16.329999999999998</v>
      </c>
      <c r="X27" s="73"/>
      <c r="Y27" s="69"/>
    </row>
    <row r="28" spans="2:25">
      <c r="B28" s="136"/>
      <c r="C28" s="62">
        <f t="shared" si="0"/>
        <v>44587</v>
      </c>
      <c r="D28" s="12">
        <v>88</v>
      </c>
      <c r="E28" s="44">
        <f t="shared" si="1"/>
        <v>-0.1111111111111111</v>
      </c>
      <c r="F28" s="33">
        <v>428</v>
      </c>
      <c r="G28" s="47">
        <f t="shared" si="1"/>
        <v>-0.19245283018867926</v>
      </c>
      <c r="H28" s="13">
        <v>0.52</v>
      </c>
      <c r="I28" s="50">
        <f t="shared" ref="I28" si="52">-IFERROR((H27-H28)/H27,"")</f>
        <v>1.08</v>
      </c>
      <c r="J28" s="14">
        <v>6.74</v>
      </c>
      <c r="K28" s="53">
        <f t="shared" ref="K28" si="53">-IFERROR((J27-J28)/J27,"")</f>
        <v>2.2095238095238097</v>
      </c>
      <c r="M28" s="73">
        <v>16</v>
      </c>
      <c r="N28" s="74">
        <f t="shared" ca="1" si="22"/>
        <v>54</v>
      </c>
      <c r="O28" s="73"/>
      <c r="P28" s="73">
        <v>16</v>
      </c>
      <c r="Q28" s="74">
        <f t="shared" ca="1" si="23"/>
        <v>347</v>
      </c>
      <c r="R28" s="73"/>
      <c r="S28" s="73">
        <v>16</v>
      </c>
      <c r="T28" s="75">
        <f t="shared" ca="1" si="24"/>
        <v>0.69</v>
      </c>
      <c r="U28" s="73"/>
      <c r="V28" s="73">
        <v>16</v>
      </c>
      <c r="W28" s="74">
        <f t="shared" ca="1" si="25"/>
        <v>14.95</v>
      </c>
      <c r="X28" s="73"/>
      <c r="Y28" s="69"/>
    </row>
    <row r="29" spans="2:25">
      <c r="B29" s="136"/>
      <c r="C29" s="62">
        <f t="shared" si="0"/>
        <v>44588</v>
      </c>
      <c r="D29" s="12">
        <v>117</v>
      </c>
      <c r="E29" s="44">
        <f t="shared" si="1"/>
        <v>0.32954545454545453</v>
      </c>
      <c r="F29" s="33">
        <v>276</v>
      </c>
      <c r="G29" s="47">
        <f t="shared" si="1"/>
        <v>-0.35514018691588783</v>
      </c>
      <c r="H29" s="13">
        <v>0.52</v>
      </c>
      <c r="I29" s="50">
        <f t="shared" ref="I29" si="54">-IFERROR((H28-H29)/H28,"")</f>
        <v>0</v>
      </c>
      <c r="J29" s="14">
        <v>16.16</v>
      </c>
      <c r="K29" s="53">
        <f t="shared" ref="K29" si="55">-IFERROR((J28-J29)/J28,"")</f>
        <v>1.3976261127596439</v>
      </c>
      <c r="M29" s="73">
        <v>17</v>
      </c>
      <c r="N29" s="74">
        <f t="shared" ca="1" si="22"/>
        <v>172</v>
      </c>
      <c r="O29" s="73"/>
      <c r="P29" s="73">
        <v>17</v>
      </c>
      <c r="Q29" s="74">
        <f t="shared" ca="1" si="23"/>
        <v>430</v>
      </c>
      <c r="R29" s="73"/>
      <c r="S29" s="73">
        <v>17</v>
      </c>
      <c r="T29" s="75">
        <f t="shared" ca="1" si="24"/>
        <v>0.4</v>
      </c>
      <c r="U29" s="73"/>
      <c r="V29" s="73">
        <v>17</v>
      </c>
      <c r="W29" s="74">
        <f t="shared" ca="1" si="25"/>
        <v>10.53</v>
      </c>
      <c r="X29" s="73"/>
      <c r="Y29" s="69"/>
    </row>
    <row r="30" spans="2:25">
      <c r="B30" s="136"/>
      <c r="C30" s="62">
        <f t="shared" si="0"/>
        <v>44589</v>
      </c>
      <c r="D30" s="12">
        <v>136</v>
      </c>
      <c r="E30" s="44">
        <f t="shared" si="1"/>
        <v>0.1623931623931624</v>
      </c>
      <c r="F30" s="33">
        <v>595</v>
      </c>
      <c r="G30" s="47">
        <f t="shared" si="1"/>
        <v>1.1557971014492754</v>
      </c>
      <c r="H30" s="13">
        <v>0.56000000000000005</v>
      </c>
      <c r="I30" s="50">
        <f t="shared" ref="I30" si="56">-IFERROR((H29-H30)/H29,"")</f>
        <v>7.6923076923076983E-2</v>
      </c>
      <c r="J30" s="14">
        <v>8.16</v>
      </c>
      <c r="K30" s="53">
        <f t="shared" ref="K30" si="57">-IFERROR((J29-J30)/J29,"")</f>
        <v>-0.49504950495049505</v>
      </c>
      <c r="M30" s="73">
        <v>18</v>
      </c>
      <c r="N30" s="74">
        <f t="shared" ca="1" si="22"/>
        <v>145</v>
      </c>
      <c r="O30" s="73"/>
      <c r="P30" s="73">
        <v>18</v>
      </c>
      <c r="Q30" s="74">
        <f t="shared" ca="1" si="23"/>
        <v>187</v>
      </c>
      <c r="R30" s="73"/>
      <c r="S30" s="73">
        <v>18</v>
      </c>
      <c r="T30" s="75">
        <f t="shared" ca="1" si="24"/>
        <v>0.68</v>
      </c>
      <c r="U30" s="73"/>
      <c r="V30" s="73">
        <v>18</v>
      </c>
      <c r="W30" s="74">
        <f t="shared" ca="1" si="25"/>
        <v>16.420000000000002</v>
      </c>
      <c r="X30" s="73"/>
      <c r="Y30" s="69"/>
    </row>
    <row r="31" spans="2:25">
      <c r="B31" s="136"/>
      <c r="C31" s="62">
        <f t="shared" si="0"/>
        <v>44590</v>
      </c>
      <c r="D31" s="12">
        <v>140</v>
      </c>
      <c r="E31" s="44">
        <f t="shared" si="1"/>
        <v>2.9411764705882353E-2</v>
      </c>
      <c r="F31" s="33">
        <v>471</v>
      </c>
      <c r="G31" s="47">
        <f t="shared" si="1"/>
        <v>-0.20840336134453782</v>
      </c>
      <c r="H31" s="13">
        <v>0.48</v>
      </c>
      <c r="I31" s="50">
        <f t="shared" ref="I31" si="58">-IFERROR((H30-H31)/H30,"")</f>
        <v>-0.14285714285714296</v>
      </c>
      <c r="J31" s="14">
        <v>6.59</v>
      </c>
      <c r="K31" s="53">
        <f t="shared" ref="K31" si="59">-IFERROR((J30-J31)/J30,"")</f>
        <v>-0.19240196078431376</v>
      </c>
      <c r="M31" s="73">
        <v>19</v>
      </c>
      <c r="N31" s="74">
        <f t="shared" ca="1" si="22"/>
        <v>67</v>
      </c>
      <c r="O31" s="73"/>
      <c r="P31" s="73">
        <v>19</v>
      </c>
      <c r="Q31" s="74">
        <f t="shared" ca="1" si="23"/>
        <v>520</v>
      </c>
      <c r="R31" s="73"/>
      <c r="S31" s="73">
        <v>19</v>
      </c>
      <c r="T31" s="75">
        <f t="shared" ca="1" si="24"/>
        <v>0.7</v>
      </c>
      <c r="U31" s="73"/>
      <c r="V31" s="73">
        <v>19</v>
      </c>
      <c r="W31" s="74">
        <f t="shared" ca="1" si="25"/>
        <v>16.25</v>
      </c>
      <c r="X31" s="73"/>
      <c r="Y31" s="69"/>
    </row>
    <row r="32" spans="2:25">
      <c r="B32" s="136"/>
      <c r="C32" s="62">
        <f t="shared" si="0"/>
        <v>44591</v>
      </c>
      <c r="D32" s="12">
        <v>125</v>
      </c>
      <c r="E32" s="44">
        <f t="shared" si="1"/>
        <v>-0.10714285714285714</v>
      </c>
      <c r="F32" s="33">
        <v>433</v>
      </c>
      <c r="G32" s="47">
        <f t="shared" si="1"/>
        <v>-8.0679405520169847E-2</v>
      </c>
      <c r="H32" s="13">
        <v>0.57999999999999996</v>
      </c>
      <c r="I32" s="50">
        <f t="shared" ref="I32" si="60">-IFERROR((H31-H32)/H31,"")</f>
        <v>0.20833333333333329</v>
      </c>
      <c r="J32" s="14">
        <v>16.84</v>
      </c>
      <c r="K32" s="53">
        <f t="shared" ref="K32" si="61">-IFERROR((J31-J32)/J31,"")</f>
        <v>1.5553869499241275</v>
      </c>
      <c r="M32" s="73">
        <v>20</v>
      </c>
      <c r="N32" s="74">
        <f t="shared" ca="1" si="22"/>
        <v>87</v>
      </c>
      <c r="O32" s="73"/>
      <c r="P32" s="73">
        <v>20</v>
      </c>
      <c r="Q32" s="74">
        <f t="shared" ca="1" si="23"/>
        <v>217</v>
      </c>
      <c r="R32" s="73"/>
      <c r="S32" s="73">
        <v>20</v>
      </c>
      <c r="T32" s="75">
        <f t="shared" ca="1" si="24"/>
        <v>0.39</v>
      </c>
      <c r="U32" s="73"/>
      <c r="V32" s="73">
        <v>20</v>
      </c>
      <c r="W32" s="74">
        <f t="shared" ca="1" si="25"/>
        <v>14.06</v>
      </c>
      <c r="X32" s="73"/>
      <c r="Y32" s="69"/>
    </row>
    <row r="33" spans="2:25" ht="17" thickBot="1">
      <c r="B33" s="137"/>
      <c r="C33" s="63">
        <f t="shared" si="0"/>
        <v>44592</v>
      </c>
      <c r="D33" s="19">
        <v>84</v>
      </c>
      <c r="E33" s="45">
        <f t="shared" si="1"/>
        <v>-0.32800000000000001</v>
      </c>
      <c r="F33" s="34">
        <v>296</v>
      </c>
      <c r="G33" s="48">
        <f t="shared" si="1"/>
        <v>-0.31639722863741337</v>
      </c>
      <c r="H33" s="20">
        <v>0.5</v>
      </c>
      <c r="I33" s="51">
        <f t="shared" ref="I33" si="62">-IFERROR((H32-H33)/H32,"")</f>
        <v>-0.13793103448275856</v>
      </c>
      <c r="J33" s="21">
        <v>13.08</v>
      </c>
      <c r="K33" s="54">
        <f t="shared" ref="K33" si="63">-IFERROR((J32-J33)/J32,"")</f>
        <v>-0.22327790973871733</v>
      </c>
      <c r="M33" s="73">
        <v>21</v>
      </c>
      <c r="N33" s="74">
        <f t="shared" ca="1" si="22"/>
        <v>163</v>
      </c>
      <c r="O33" s="73"/>
      <c r="P33" s="73">
        <v>21</v>
      </c>
      <c r="Q33" s="74">
        <f t="shared" ca="1" si="23"/>
        <v>387</v>
      </c>
      <c r="R33" s="73"/>
      <c r="S33" s="73">
        <v>21</v>
      </c>
      <c r="T33" s="75">
        <f t="shared" ca="1" si="24"/>
        <v>0.34</v>
      </c>
      <c r="U33" s="73"/>
      <c r="V33" s="73">
        <v>21</v>
      </c>
      <c r="W33" s="74">
        <f t="shared" ca="1" si="25"/>
        <v>14.22</v>
      </c>
      <c r="X33" s="73"/>
      <c r="Y33" s="69"/>
    </row>
    <row r="34" spans="2:25">
      <c r="B34" s="138" t="s">
        <v>1</v>
      </c>
      <c r="C34" s="64">
        <f t="shared" si="0"/>
        <v>44593</v>
      </c>
      <c r="D34" s="22">
        <v>169</v>
      </c>
      <c r="E34" s="46">
        <f t="shared" si="1"/>
        <v>1.0119047619047619</v>
      </c>
      <c r="F34" s="35">
        <v>335</v>
      </c>
      <c r="G34" s="49">
        <f t="shared" si="1"/>
        <v>0.13175675675675674</v>
      </c>
      <c r="H34" s="23">
        <v>0.37</v>
      </c>
      <c r="I34" s="52">
        <f t="shared" ref="I34" si="64">-IFERROR((H33-H34)/H33,"")</f>
        <v>-0.26</v>
      </c>
      <c r="J34" s="24">
        <v>12.95</v>
      </c>
      <c r="K34" s="55">
        <f t="shared" ref="K34" si="65">-IFERROR((J33-J34)/J33,"")</f>
        <v>-9.9388379204893556E-3</v>
      </c>
      <c r="M34" s="73">
        <v>22</v>
      </c>
      <c r="N34" s="74">
        <f t="shared" ca="1" si="22"/>
        <v>182</v>
      </c>
      <c r="O34" s="73"/>
      <c r="P34" s="73">
        <v>22</v>
      </c>
      <c r="Q34" s="74">
        <f t="shared" ca="1" si="23"/>
        <v>463</v>
      </c>
      <c r="R34" s="73"/>
      <c r="S34" s="73">
        <v>22</v>
      </c>
      <c r="T34" s="75">
        <f t="shared" ca="1" si="24"/>
        <v>0.68</v>
      </c>
      <c r="U34" s="73"/>
      <c r="V34" s="73">
        <v>22</v>
      </c>
      <c r="W34" s="74">
        <f t="shared" ca="1" si="25"/>
        <v>4.6100000000000003</v>
      </c>
      <c r="X34" s="73"/>
      <c r="Y34" s="69"/>
    </row>
    <row r="35" spans="2:25">
      <c r="B35" s="139"/>
      <c r="C35" s="62">
        <f t="shared" si="0"/>
        <v>44594</v>
      </c>
      <c r="D35" s="12">
        <v>165</v>
      </c>
      <c r="E35" s="44">
        <f t="shared" si="1"/>
        <v>-2.3668639053254437E-2</v>
      </c>
      <c r="F35" s="33">
        <v>362</v>
      </c>
      <c r="G35" s="47">
        <f t="shared" si="1"/>
        <v>8.0597014925373134E-2</v>
      </c>
      <c r="H35" s="13">
        <v>0.48</v>
      </c>
      <c r="I35" s="50">
        <f t="shared" ref="I35" si="66">-IFERROR((H34-H35)/H34,"")</f>
        <v>0.29729729729729726</v>
      </c>
      <c r="J35" s="14">
        <v>4.59</v>
      </c>
      <c r="K35" s="53">
        <f t="shared" ref="K35" si="67">-IFERROR((J34-J35)/J34,"")</f>
        <v>-0.64555984555984558</v>
      </c>
      <c r="M35" s="73">
        <v>23</v>
      </c>
      <c r="N35" s="74">
        <f t="shared" ca="1" si="22"/>
        <v>118</v>
      </c>
      <c r="O35" s="73"/>
      <c r="P35" s="73">
        <v>23</v>
      </c>
      <c r="Q35" s="74">
        <f t="shared" ca="1" si="23"/>
        <v>589</v>
      </c>
      <c r="R35" s="73"/>
      <c r="S35" s="73">
        <v>23</v>
      </c>
      <c r="T35" s="75">
        <f t="shared" ca="1" si="24"/>
        <v>0.54</v>
      </c>
      <c r="U35" s="73"/>
      <c r="V35" s="73">
        <v>23</v>
      </c>
      <c r="W35" s="74">
        <f t="shared" ca="1" si="25"/>
        <v>6.8</v>
      </c>
      <c r="X35" s="73"/>
      <c r="Y35" s="69"/>
    </row>
    <row r="36" spans="2:25">
      <c r="B36" s="139"/>
      <c r="C36" s="62">
        <f t="shared" si="0"/>
        <v>44595</v>
      </c>
      <c r="D36" s="12">
        <v>150</v>
      </c>
      <c r="E36" s="44">
        <f t="shared" si="1"/>
        <v>-9.0909090909090912E-2</v>
      </c>
      <c r="F36" s="33">
        <v>223</v>
      </c>
      <c r="G36" s="47">
        <f t="shared" si="1"/>
        <v>-0.38397790055248621</v>
      </c>
      <c r="H36" s="13">
        <v>0.59</v>
      </c>
      <c r="I36" s="50">
        <f t="shared" ref="I36" si="68">-IFERROR((H35-H36)/H35,"")</f>
        <v>0.22916666666666666</v>
      </c>
      <c r="J36" s="14">
        <v>16.260000000000002</v>
      </c>
      <c r="K36" s="53">
        <f t="shared" ref="K36" si="69">-IFERROR((J35-J36)/J35,"")</f>
        <v>2.5424836601307192</v>
      </c>
      <c r="M36" s="73">
        <v>24</v>
      </c>
      <c r="N36" s="74">
        <f t="shared" ca="1" si="22"/>
        <v>167</v>
      </c>
      <c r="O36" s="73"/>
      <c r="P36" s="73">
        <v>24</v>
      </c>
      <c r="Q36" s="74">
        <f t="shared" ca="1" si="23"/>
        <v>313</v>
      </c>
      <c r="R36" s="73"/>
      <c r="S36" s="73">
        <v>24</v>
      </c>
      <c r="T36" s="75">
        <f t="shared" ca="1" si="24"/>
        <v>0.65</v>
      </c>
      <c r="U36" s="73"/>
      <c r="V36" s="73">
        <v>24</v>
      </c>
      <c r="W36" s="74">
        <f t="shared" ca="1" si="25"/>
        <v>7.66</v>
      </c>
      <c r="X36" s="73"/>
      <c r="Y36" s="69"/>
    </row>
    <row r="37" spans="2:25">
      <c r="B37" s="139"/>
      <c r="C37" s="62">
        <f t="shared" si="0"/>
        <v>44596</v>
      </c>
      <c r="D37" s="12">
        <v>103</v>
      </c>
      <c r="E37" s="44">
        <f t="shared" si="1"/>
        <v>-0.31333333333333335</v>
      </c>
      <c r="F37" s="33">
        <v>376</v>
      </c>
      <c r="G37" s="47">
        <f t="shared" si="1"/>
        <v>0.68609865470852016</v>
      </c>
      <c r="H37" s="13">
        <v>0.64</v>
      </c>
      <c r="I37" s="50">
        <f t="shared" ref="I37" si="70">-IFERROR((H36-H37)/H36,"")</f>
        <v>8.4745762711864486E-2</v>
      </c>
      <c r="J37" s="14">
        <v>10.51</v>
      </c>
      <c r="K37" s="53">
        <f t="shared" ref="K37" si="71">-IFERROR((J36-J37)/J36,"")</f>
        <v>-0.35362853628536295</v>
      </c>
      <c r="M37" s="73">
        <v>25</v>
      </c>
      <c r="N37" s="74">
        <f t="shared" ca="1" si="22"/>
        <v>191</v>
      </c>
      <c r="O37" s="73"/>
      <c r="P37" s="73">
        <v>25</v>
      </c>
      <c r="Q37" s="74">
        <f t="shared" ca="1" si="23"/>
        <v>479</v>
      </c>
      <c r="R37" s="73"/>
      <c r="S37" s="73">
        <v>25</v>
      </c>
      <c r="T37" s="75">
        <f t="shared" ca="1" si="24"/>
        <v>0.65</v>
      </c>
      <c r="U37" s="73"/>
      <c r="V37" s="73">
        <v>25</v>
      </c>
      <c r="W37" s="74">
        <f t="shared" ca="1" si="25"/>
        <v>16.920000000000002</v>
      </c>
      <c r="X37" s="73"/>
      <c r="Y37" s="69"/>
    </row>
    <row r="38" spans="2:25">
      <c r="B38" s="139"/>
      <c r="C38" s="62">
        <f t="shared" si="0"/>
        <v>44597</v>
      </c>
      <c r="D38" s="12">
        <v>146</v>
      </c>
      <c r="E38" s="44">
        <f t="shared" si="1"/>
        <v>0.41747572815533979</v>
      </c>
      <c r="F38" s="33">
        <v>589</v>
      </c>
      <c r="G38" s="47">
        <f t="shared" si="1"/>
        <v>0.56648936170212771</v>
      </c>
      <c r="H38" s="13">
        <v>0.46</v>
      </c>
      <c r="I38" s="50">
        <f t="shared" ref="I38" si="72">-IFERROR((H37-H38)/H37,"")</f>
        <v>-0.28125</v>
      </c>
      <c r="J38" s="14">
        <v>3.17</v>
      </c>
      <c r="K38" s="53">
        <f t="shared" ref="K38" si="73">-IFERROR((J37-J38)/J37,"")</f>
        <v>-0.69838249286393905</v>
      </c>
      <c r="M38" s="73">
        <v>26</v>
      </c>
      <c r="N38" s="74">
        <f t="shared" ca="1" si="22"/>
        <v>192</v>
      </c>
      <c r="O38" s="73"/>
      <c r="P38" s="73">
        <v>26</v>
      </c>
      <c r="Q38" s="74">
        <f t="shared" ca="1" si="23"/>
        <v>207</v>
      </c>
      <c r="R38" s="73"/>
      <c r="S38" s="73">
        <v>26</v>
      </c>
      <c r="T38" s="75">
        <f t="shared" ca="1" si="24"/>
        <v>0.53</v>
      </c>
      <c r="U38" s="73"/>
      <c r="V38" s="73">
        <v>26</v>
      </c>
      <c r="W38" s="74">
        <f t="shared" ca="1" si="25"/>
        <v>1.64</v>
      </c>
      <c r="X38" s="73"/>
      <c r="Y38" s="69"/>
    </row>
    <row r="39" spans="2:25">
      <c r="B39" s="139"/>
      <c r="C39" s="62">
        <f t="shared" si="0"/>
        <v>44598</v>
      </c>
      <c r="D39" s="15">
        <v>154</v>
      </c>
      <c r="E39" s="44">
        <f t="shared" si="1"/>
        <v>5.4794520547945202E-2</v>
      </c>
      <c r="F39" s="15">
        <v>186</v>
      </c>
      <c r="G39" s="47">
        <f t="shared" si="1"/>
        <v>-0.68421052631578949</v>
      </c>
      <c r="H39" s="16">
        <v>0.52</v>
      </c>
      <c r="I39" s="50">
        <f t="shared" ref="I39" si="74">-IFERROR((H38-H39)/H38,"")</f>
        <v>0.13043478260869565</v>
      </c>
      <c r="J39" s="17">
        <v>6.74</v>
      </c>
      <c r="K39" s="53">
        <f t="shared" ref="K39" si="75">-IFERROR((J38-J39)/J38,"")</f>
        <v>1.1261829652996846</v>
      </c>
      <c r="M39" s="73">
        <v>27</v>
      </c>
      <c r="N39" s="74">
        <f t="shared" ca="1" si="22"/>
        <v>100</v>
      </c>
      <c r="O39" s="73"/>
      <c r="P39" s="73">
        <v>27</v>
      </c>
      <c r="Q39" s="74">
        <f t="shared" ca="1" si="23"/>
        <v>486</v>
      </c>
      <c r="R39" s="73"/>
      <c r="S39" s="73">
        <v>27</v>
      </c>
      <c r="T39" s="75">
        <f t="shared" ca="1" si="24"/>
        <v>0.59</v>
      </c>
      <c r="U39" s="73"/>
      <c r="V39" s="73">
        <v>27</v>
      </c>
      <c r="W39" s="74">
        <f t="shared" ca="1" si="25"/>
        <v>8.3000000000000007</v>
      </c>
      <c r="X39" s="73"/>
      <c r="Y39" s="69"/>
    </row>
    <row r="40" spans="2:25">
      <c r="B40" s="139"/>
      <c r="C40" s="62">
        <f t="shared" si="0"/>
        <v>44599</v>
      </c>
      <c r="D40" s="18">
        <v>59</v>
      </c>
      <c r="E40" s="44">
        <f t="shared" si="1"/>
        <v>-0.61688311688311692</v>
      </c>
      <c r="F40" s="18">
        <v>587</v>
      </c>
      <c r="G40" s="47">
        <f t="shared" si="1"/>
        <v>2.1559139784946235</v>
      </c>
      <c r="H40" s="13">
        <v>0.57999999999999996</v>
      </c>
      <c r="I40" s="50">
        <f t="shared" ref="I40" si="76">-IFERROR((H39-H40)/H39,"")</f>
        <v>0.11538461538461527</v>
      </c>
      <c r="J40" s="14">
        <v>10.66</v>
      </c>
      <c r="K40" s="53">
        <f t="shared" ref="K40" si="77">-IFERROR((J39-J40)/J39,"")</f>
        <v>0.58160237388724034</v>
      </c>
      <c r="M40" s="73">
        <v>28</v>
      </c>
      <c r="N40" s="74">
        <f t="shared" ca="1" si="22"/>
        <v>176</v>
      </c>
      <c r="O40" s="73"/>
      <c r="P40" s="73">
        <v>28</v>
      </c>
      <c r="Q40" s="74">
        <f t="shared" ca="1" si="23"/>
        <v>298</v>
      </c>
      <c r="R40" s="73"/>
      <c r="S40" s="73">
        <v>28</v>
      </c>
      <c r="T40" s="75">
        <f t="shared" ca="1" si="24"/>
        <v>0.26</v>
      </c>
      <c r="U40" s="73"/>
      <c r="V40" s="73">
        <v>28</v>
      </c>
      <c r="W40" s="74">
        <f t="shared" ca="1" si="25"/>
        <v>15.27</v>
      </c>
      <c r="X40" s="73"/>
      <c r="Y40" s="69"/>
    </row>
    <row r="41" spans="2:25">
      <c r="B41" s="139"/>
      <c r="C41" s="62">
        <f t="shared" si="0"/>
        <v>44600</v>
      </c>
      <c r="D41" s="18">
        <v>54</v>
      </c>
      <c r="E41" s="44">
        <f t="shared" si="1"/>
        <v>-8.4745762711864403E-2</v>
      </c>
      <c r="F41" s="18">
        <v>365</v>
      </c>
      <c r="G41" s="47">
        <f t="shared" si="1"/>
        <v>-0.37819420783645658</v>
      </c>
      <c r="H41" s="13">
        <v>0.72</v>
      </c>
      <c r="I41" s="50">
        <f t="shared" ref="I41" si="78">-IFERROR((H40-H41)/H40,"")</f>
        <v>0.24137931034482762</v>
      </c>
      <c r="J41" s="14">
        <v>3.04</v>
      </c>
      <c r="K41" s="53">
        <f t="shared" ref="K41" si="79">-IFERROR((J40-J41)/J40,"")</f>
        <v>-0.71482176360225136</v>
      </c>
      <c r="M41" s="73">
        <v>29</v>
      </c>
      <c r="N41" s="74">
        <f t="shared" ca="1" si="22"/>
        <v>64</v>
      </c>
      <c r="O41" s="73"/>
      <c r="P41" s="73">
        <v>29</v>
      </c>
      <c r="Q41" s="74">
        <f t="shared" ca="1" si="23"/>
        <v>505</v>
      </c>
      <c r="R41" s="73"/>
      <c r="S41" s="73">
        <v>29</v>
      </c>
      <c r="T41" s="75">
        <f t="shared" ca="1" si="24"/>
        <v>0.35</v>
      </c>
      <c r="U41" s="73"/>
      <c r="V41" s="73">
        <v>29</v>
      </c>
      <c r="W41" s="74">
        <f t="shared" ca="1" si="25"/>
        <v>5.6</v>
      </c>
      <c r="X41" s="73"/>
      <c r="Y41" s="69"/>
    </row>
    <row r="42" spans="2:25">
      <c r="B42" s="139"/>
      <c r="C42" s="62">
        <f t="shared" si="0"/>
        <v>44601</v>
      </c>
      <c r="D42" s="18">
        <v>97</v>
      </c>
      <c r="E42" s="44">
        <f t="shared" si="1"/>
        <v>0.79629629629629628</v>
      </c>
      <c r="F42" s="18">
        <v>514</v>
      </c>
      <c r="G42" s="47">
        <f t="shared" si="1"/>
        <v>0.40821917808219177</v>
      </c>
      <c r="H42" s="13">
        <v>0.43</v>
      </c>
      <c r="I42" s="50">
        <f t="shared" ref="I42" si="80">-IFERROR((H41-H42)/H41,"")</f>
        <v>-0.40277777777777779</v>
      </c>
      <c r="J42" s="14">
        <v>13.93</v>
      </c>
      <c r="K42" s="53">
        <f t="shared" ref="K42" si="81">-IFERROR((J41-J42)/J41,"")</f>
        <v>3.5822368421052633</v>
      </c>
      <c r="M42" s="73">
        <v>30</v>
      </c>
      <c r="N42" s="74">
        <f t="shared" ca="1" si="22"/>
        <v>63</v>
      </c>
      <c r="O42" s="73"/>
      <c r="P42" s="73">
        <v>30</v>
      </c>
      <c r="Q42" s="74">
        <f t="shared" ca="1" si="23"/>
        <v>306</v>
      </c>
      <c r="R42" s="73"/>
      <c r="S42" s="73">
        <v>30</v>
      </c>
      <c r="T42" s="75">
        <f t="shared" ca="1" si="24"/>
        <v>0.45</v>
      </c>
      <c r="U42" s="73"/>
      <c r="V42" s="73">
        <v>30</v>
      </c>
      <c r="W42" s="74">
        <f t="shared" ca="1" si="25"/>
        <v>7.24</v>
      </c>
      <c r="X42" s="73"/>
      <c r="Y42" s="69"/>
    </row>
    <row r="43" spans="2:25">
      <c r="B43" s="139"/>
      <c r="C43" s="62">
        <f t="shared" si="0"/>
        <v>44602</v>
      </c>
      <c r="D43" s="18">
        <v>108</v>
      </c>
      <c r="E43" s="44">
        <f t="shared" si="1"/>
        <v>0.1134020618556701</v>
      </c>
      <c r="F43" s="18">
        <v>203</v>
      </c>
      <c r="G43" s="47">
        <f t="shared" si="1"/>
        <v>-0.60505836575875482</v>
      </c>
      <c r="H43" s="13">
        <v>0.66</v>
      </c>
      <c r="I43" s="50">
        <f t="shared" ref="I43" si="82">-IFERROR((H42-H43)/H42,"")</f>
        <v>0.53488372093023262</v>
      </c>
      <c r="J43" s="14">
        <v>5.32</v>
      </c>
      <c r="K43" s="53">
        <f t="shared" ref="K43" si="83">-IFERROR((J42-J43)/J42,"")</f>
        <v>-0.61809045226130654</v>
      </c>
      <c r="M43" s="73"/>
      <c r="N43" s="73"/>
      <c r="O43" s="73"/>
      <c r="P43" s="73"/>
      <c r="Q43" s="73"/>
      <c r="R43" s="73"/>
      <c r="S43" s="73"/>
      <c r="T43" s="73"/>
      <c r="U43" s="73"/>
      <c r="V43" s="73"/>
      <c r="W43" s="73"/>
      <c r="X43" s="73"/>
      <c r="Y43" s="69"/>
    </row>
    <row r="44" spans="2:25">
      <c r="B44" s="139"/>
      <c r="C44" s="62">
        <f t="shared" si="0"/>
        <v>44603</v>
      </c>
      <c r="D44" s="18">
        <v>98</v>
      </c>
      <c r="E44" s="44">
        <f t="shared" si="1"/>
        <v>-9.2592592592592587E-2</v>
      </c>
      <c r="F44" s="18">
        <v>285</v>
      </c>
      <c r="G44" s="47">
        <f t="shared" si="1"/>
        <v>0.4039408866995074</v>
      </c>
      <c r="H44" s="13">
        <v>0.38</v>
      </c>
      <c r="I44" s="50">
        <f t="shared" ref="I44" si="84">-IFERROR((H43-H44)/H43,"")</f>
        <v>-0.42424242424242425</v>
      </c>
      <c r="J44" s="14">
        <v>12.62</v>
      </c>
      <c r="K44" s="53">
        <f t="shared" ref="K44" si="85">-IFERROR((J43-J44)/J43,"")</f>
        <v>1.3721804511278193</v>
      </c>
    </row>
    <row r="45" spans="2:25">
      <c r="B45" s="139"/>
      <c r="C45" s="62">
        <f t="shared" si="0"/>
        <v>44604</v>
      </c>
      <c r="D45" s="18">
        <v>189</v>
      </c>
      <c r="E45" s="44">
        <f t="shared" si="1"/>
        <v>0.9285714285714286</v>
      </c>
      <c r="F45" s="18">
        <v>181</v>
      </c>
      <c r="G45" s="47">
        <f t="shared" si="1"/>
        <v>-0.36491228070175441</v>
      </c>
      <c r="H45" s="13">
        <v>0.34</v>
      </c>
      <c r="I45" s="50">
        <f t="shared" ref="I45" si="86">-IFERROR((H44-H45)/H44,"")</f>
        <v>-0.10526315789473679</v>
      </c>
      <c r="J45" s="14">
        <v>10</v>
      </c>
      <c r="K45" s="53">
        <f t="shared" ref="K45" si="87">-IFERROR((J44-J45)/J44,"")</f>
        <v>-0.20760697305863704</v>
      </c>
    </row>
    <row r="46" spans="2:25">
      <c r="B46" s="139"/>
      <c r="C46" s="62">
        <f t="shared" si="0"/>
        <v>44605</v>
      </c>
      <c r="D46" s="18">
        <v>54</v>
      </c>
      <c r="E46" s="44">
        <f t="shared" si="1"/>
        <v>-0.7142857142857143</v>
      </c>
      <c r="F46" s="18">
        <v>369</v>
      </c>
      <c r="G46" s="47">
        <f t="shared" si="1"/>
        <v>1.0386740331491713</v>
      </c>
      <c r="H46" s="13">
        <v>0.27</v>
      </c>
      <c r="I46" s="50">
        <f t="shared" ref="I46" si="88">-IFERROR((H45-H46)/H45,"")</f>
        <v>-0.20588235294117649</v>
      </c>
      <c r="J46" s="14">
        <v>15.09</v>
      </c>
      <c r="K46" s="53">
        <f t="shared" ref="K46" si="89">-IFERROR((J45-J46)/J45,"")</f>
        <v>0.50900000000000001</v>
      </c>
    </row>
    <row r="47" spans="2:25">
      <c r="B47" s="139"/>
      <c r="C47" s="62">
        <f t="shared" si="0"/>
        <v>44606</v>
      </c>
      <c r="D47" s="18">
        <v>117</v>
      </c>
      <c r="E47" s="44">
        <f t="shared" si="1"/>
        <v>1.1666666666666667</v>
      </c>
      <c r="F47" s="18">
        <v>295</v>
      </c>
      <c r="G47" s="47">
        <f t="shared" si="1"/>
        <v>-0.20054200542005421</v>
      </c>
      <c r="H47" s="13">
        <v>0.42</v>
      </c>
      <c r="I47" s="50">
        <f t="shared" ref="I47" si="90">-IFERROR((H46-H47)/H46,"")</f>
        <v>0.55555555555555536</v>
      </c>
      <c r="J47" s="14">
        <v>2.13</v>
      </c>
      <c r="K47" s="53">
        <f t="shared" ref="K47" si="91">-IFERROR((J46-J47)/J46,"")</f>
        <v>-0.85884691848906569</v>
      </c>
    </row>
    <row r="48" spans="2:25">
      <c r="B48" s="139"/>
      <c r="C48" s="62">
        <f t="shared" si="0"/>
        <v>44607</v>
      </c>
      <c r="D48" s="18">
        <v>173</v>
      </c>
      <c r="E48" s="44">
        <f t="shared" si="1"/>
        <v>0.47863247863247865</v>
      </c>
      <c r="F48" s="18">
        <v>238</v>
      </c>
      <c r="G48" s="47">
        <f t="shared" si="1"/>
        <v>-0.19322033898305085</v>
      </c>
      <c r="H48" s="13">
        <v>0.69</v>
      </c>
      <c r="I48" s="50">
        <f t="shared" ref="I48" si="92">-IFERROR((H47-H48)/H47,"")</f>
        <v>0.64285714285714279</v>
      </c>
      <c r="J48" s="14">
        <v>12.26</v>
      </c>
      <c r="K48" s="53">
        <f t="shared" ref="K48" si="93">-IFERROR((J47-J48)/J47,"")</f>
        <v>4.755868544600939</v>
      </c>
    </row>
    <row r="49" spans="2:11">
      <c r="B49" s="139"/>
      <c r="C49" s="62">
        <f t="shared" si="0"/>
        <v>44608</v>
      </c>
      <c r="D49" s="18">
        <v>104</v>
      </c>
      <c r="E49" s="44">
        <f t="shared" si="1"/>
        <v>-0.39884393063583817</v>
      </c>
      <c r="F49" s="18">
        <v>339</v>
      </c>
      <c r="G49" s="47">
        <f t="shared" si="1"/>
        <v>0.42436974789915966</v>
      </c>
      <c r="H49" s="13">
        <v>0.23</v>
      </c>
      <c r="I49" s="50">
        <f t="shared" ref="I49" si="94">-IFERROR((H48-H49)/H48,"")</f>
        <v>-0.66666666666666663</v>
      </c>
      <c r="J49" s="14">
        <v>6.69</v>
      </c>
      <c r="K49" s="53">
        <f t="shared" ref="K49" si="95">-IFERROR((J48-J49)/J48,"")</f>
        <v>-0.45432300163132133</v>
      </c>
    </row>
    <row r="50" spans="2:11">
      <c r="B50" s="139"/>
      <c r="C50" s="62">
        <f t="shared" si="0"/>
        <v>44609</v>
      </c>
      <c r="D50" s="18">
        <v>187</v>
      </c>
      <c r="E50" s="44">
        <f t="shared" si="1"/>
        <v>0.79807692307692313</v>
      </c>
      <c r="F50" s="18">
        <v>284</v>
      </c>
      <c r="G50" s="47">
        <f t="shared" si="1"/>
        <v>-0.16224188790560473</v>
      </c>
      <c r="H50" s="13">
        <v>0.27</v>
      </c>
      <c r="I50" s="50">
        <f t="shared" ref="I50" si="96">-IFERROR((H49-H50)/H49,"")</f>
        <v>0.17391304347826089</v>
      </c>
      <c r="J50" s="14">
        <v>7.53</v>
      </c>
      <c r="K50" s="53">
        <f t="shared" ref="K50" si="97">-IFERROR((J49-J50)/J49,"")</f>
        <v>0.1255605381165919</v>
      </c>
    </row>
    <row r="51" spans="2:11">
      <c r="B51" s="139"/>
      <c r="C51" s="62">
        <f t="shared" si="0"/>
        <v>44610</v>
      </c>
      <c r="D51" s="18">
        <v>124</v>
      </c>
      <c r="E51" s="44">
        <f t="shared" si="1"/>
        <v>-0.33689839572192515</v>
      </c>
      <c r="F51" s="18">
        <v>538</v>
      </c>
      <c r="G51" s="47">
        <f t="shared" si="1"/>
        <v>0.89436619718309862</v>
      </c>
      <c r="H51" s="13">
        <v>0.49</v>
      </c>
      <c r="I51" s="50">
        <f t="shared" ref="I51" si="98">-IFERROR((H50-H51)/H50,"")</f>
        <v>0.81481481481481466</v>
      </c>
      <c r="J51" s="14">
        <v>11.59</v>
      </c>
      <c r="K51" s="53">
        <f t="shared" ref="K51" si="99">-IFERROR((J50-J51)/J50,"")</f>
        <v>0.53917662682602918</v>
      </c>
    </row>
    <row r="52" spans="2:11">
      <c r="B52" s="139"/>
      <c r="C52" s="62">
        <f t="shared" si="0"/>
        <v>44611</v>
      </c>
      <c r="D52" s="18">
        <v>97</v>
      </c>
      <c r="E52" s="44">
        <f t="shared" si="1"/>
        <v>-0.21774193548387097</v>
      </c>
      <c r="F52" s="18">
        <v>183</v>
      </c>
      <c r="G52" s="47">
        <f t="shared" si="1"/>
        <v>-0.6598513011152416</v>
      </c>
      <c r="H52" s="13">
        <v>0.37</v>
      </c>
      <c r="I52" s="50">
        <f t="shared" ref="I52" si="100">-IFERROR((H51-H52)/H51,"")</f>
        <v>-0.24489795918367346</v>
      </c>
      <c r="J52" s="14">
        <v>14.57</v>
      </c>
      <c r="K52" s="53">
        <f t="shared" ref="K52" si="101">-IFERROR((J51-J52)/J51,"")</f>
        <v>0.25711820534943919</v>
      </c>
    </row>
    <row r="53" spans="2:11">
      <c r="B53" s="139"/>
      <c r="C53" s="62">
        <f t="shared" si="0"/>
        <v>44612</v>
      </c>
      <c r="D53" s="18">
        <v>78</v>
      </c>
      <c r="E53" s="44">
        <f t="shared" si="1"/>
        <v>-0.19587628865979381</v>
      </c>
      <c r="F53" s="18">
        <v>549</v>
      </c>
      <c r="G53" s="47">
        <f t="shared" si="1"/>
        <v>2</v>
      </c>
      <c r="H53" s="13">
        <v>0.67</v>
      </c>
      <c r="I53" s="50">
        <f t="shared" ref="I53" si="102">-IFERROR((H52-H53)/H52,"")</f>
        <v>0.81081081081081097</v>
      </c>
      <c r="J53" s="14">
        <v>14.22</v>
      </c>
      <c r="K53" s="53">
        <f t="shared" ref="K53" si="103">-IFERROR((J52-J53)/J52,"")</f>
        <v>-2.4021962937542871E-2</v>
      </c>
    </row>
    <row r="54" spans="2:11">
      <c r="B54" s="139"/>
      <c r="C54" s="62">
        <f t="shared" si="0"/>
        <v>44613</v>
      </c>
      <c r="D54" s="18">
        <v>124</v>
      </c>
      <c r="E54" s="44">
        <f t="shared" si="1"/>
        <v>0.58974358974358976</v>
      </c>
      <c r="F54" s="18">
        <v>530</v>
      </c>
      <c r="G54" s="47">
        <f t="shared" si="1"/>
        <v>-3.4608378870673952E-2</v>
      </c>
      <c r="H54" s="13">
        <v>0.44</v>
      </c>
      <c r="I54" s="50">
        <f t="shared" ref="I54" si="104">-IFERROR((H53-H54)/H53,"")</f>
        <v>-0.34328358208955229</v>
      </c>
      <c r="J54" s="14">
        <v>3.95</v>
      </c>
      <c r="K54" s="53">
        <f t="shared" ref="K54" si="105">-IFERROR((J53-J54)/J53,"")</f>
        <v>-0.72222222222222221</v>
      </c>
    </row>
    <row r="55" spans="2:11">
      <c r="B55" s="139"/>
      <c r="C55" s="62">
        <f t="shared" si="0"/>
        <v>44614</v>
      </c>
      <c r="D55" s="18">
        <v>88</v>
      </c>
      <c r="E55" s="44">
        <f t="shared" si="1"/>
        <v>-0.29032258064516131</v>
      </c>
      <c r="F55" s="18">
        <v>234</v>
      </c>
      <c r="G55" s="47">
        <f t="shared" si="1"/>
        <v>-0.55849056603773584</v>
      </c>
      <c r="H55" s="13">
        <v>0.57999999999999996</v>
      </c>
      <c r="I55" s="50">
        <f t="shared" ref="I55" si="106">-IFERROR((H54-H55)/H54,"")</f>
        <v>0.31818181818181807</v>
      </c>
      <c r="J55" s="14">
        <v>5.84</v>
      </c>
      <c r="K55" s="53">
        <f t="shared" ref="K55" si="107">-IFERROR((J54-J55)/J54,"")</f>
        <v>0.47848101265822773</v>
      </c>
    </row>
    <row r="56" spans="2:11">
      <c r="B56" s="139"/>
      <c r="C56" s="62">
        <f t="shared" si="0"/>
        <v>44615</v>
      </c>
      <c r="D56" s="18">
        <v>128</v>
      </c>
      <c r="E56" s="44">
        <f t="shared" si="1"/>
        <v>0.45454545454545453</v>
      </c>
      <c r="F56" s="18">
        <v>293</v>
      </c>
      <c r="G56" s="47">
        <f t="shared" si="1"/>
        <v>0.25213675213675213</v>
      </c>
      <c r="H56" s="13">
        <v>0.43</v>
      </c>
      <c r="I56" s="50">
        <f t="shared" ref="I56" si="108">-IFERROR((H55-H56)/H55,"")</f>
        <v>-0.25862068965517238</v>
      </c>
      <c r="J56" s="14">
        <v>7.5</v>
      </c>
      <c r="K56" s="53">
        <f t="shared" ref="K56" si="109">-IFERROR((J55-J56)/J55,"")</f>
        <v>0.28424657534246578</v>
      </c>
    </row>
    <row r="57" spans="2:11">
      <c r="B57" s="139"/>
      <c r="C57" s="62">
        <f t="shared" si="0"/>
        <v>44616</v>
      </c>
      <c r="D57" s="18">
        <v>176</v>
      </c>
      <c r="E57" s="44">
        <f t="shared" si="1"/>
        <v>0.375</v>
      </c>
      <c r="F57" s="18">
        <v>332</v>
      </c>
      <c r="G57" s="47">
        <f t="shared" si="1"/>
        <v>0.13310580204778158</v>
      </c>
      <c r="H57" s="13">
        <v>0.7</v>
      </c>
      <c r="I57" s="50">
        <f t="shared" ref="I57" si="110">-IFERROR((H56-H57)/H56,"")</f>
        <v>0.62790697674418594</v>
      </c>
      <c r="J57" s="14">
        <v>12.07</v>
      </c>
      <c r="K57" s="53">
        <f t="shared" ref="K57" si="111">-IFERROR((J56-J57)/J56,"")</f>
        <v>0.60933333333333339</v>
      </c>
    </row>
    <row r="58" spans="2:11">
      <c r="B58" s="139"/>
      <c r="C58" s="62">
        <f t="shared" si="0"/>
        <v>44617</v>
      </c>
      <c r="D58" s="18">
        <v>114</v>
      </c>
      <c r="E58" s="44">
        <f t="shared" si="1"/>
        <v>-0.35227272727272729</v>
      </c>
      <c r="F58" s="18">
        <v>194</v>
      </c>
      <c r="G58" s="47">
        <f t="shared" si="1"/>
        <v>-0.41566265060240964</v>
      </c>
      <c r="H58" s="13">
        <v>0.45</v>
      </c>
      <c r="I58" s="50">
        <f t="shared" ref="I58" si="112">-IFERROR((H57-H58)/H57,"")</f>
        <v>-0.3571428571428571</v>
      </c>
      <c r="J58" s="14">
        <v>3.36</v>
      </c>
      <c r="K58" s="53">
        <f t="shared" ref="K58" si="113">-IFERROR((J57-J58)/J57,"")</f>
        <v>-0.72162386081193042</v>
      </c>
    </row>
    <row r="59" spans="2:11">
      <c r="B59" s="139"/>
      <c r="C59" s="62">
        <f t="shared" si="0"/>
        <v>44618</v>
      </c>
      <c r="D59" s="18">
        <v>209</v>
      </c>
      <c r="E59" s="44">
        <f t="shared" si="1"/>
        <v>0.83333333333333337</v>
      </c>
      <c r="F59" s="18">
        <v>358</v>
      </c>
      <c r="G59" s="47">
        <f t="shared" si="1"/>
        <v>0.84536082474226804</v>
      </c>
      <c r="H59" s="13">
        <v>0.36</v>
      </c>
      <c r="I59" s="50">
        <f t="shared" ref="I59" si="114">-IFERROR((H58-H59)/H58,"")</f>
        <v>-0.20000000000000004</v>
      </c>
      <c r="J59" s="14">
        <v>15.44</v>
      </c>
      <c r="K59" s="53">
        <f t="shared" ref="K59" si="115">-IFERROR((J58-J59)/J58,"")</f>
        <v>3.5952380952380953</v>
      </c>
    </row>
    <row r="60" spans="2:11">
      <c r="B60" s="139"/>
      <c r="C60" s="62">
        <f t="shared" si="0"/>
        <v>44619</v>
      </c>
      <c r="D60" s="18">
        <v>79</v>
      </c>
      <c r="E60" s="44">
        <f t="shared" si="1"/>
        <v>-0.62200956937799046</v>
      </c>
      <c r="F60" s="18">
        <v>218</v>
      </c>
      <c r="G60" s="47">
        <f t="shared" si="1"/>
        <v>-0.39106145251396646</v>
      </c>
      <c r="H60" s="13">
        <v>0.4</v>
      </c>
      <c r="I60" s="50">
        <f t="shared" ref="I60" si="116">-IFERROR((H59-H60)/H59,"")</f>
        <v>0.11111111111111122</v>
      </c>
      <c r="J60" s="14">
        <v>8.6300000000000008</v>
      </c>
      <c r="K60" s="53">
        <f t="shared" ref="K60" si="117">-IFERROR((J59-J60)/J59,"")</f>
        <v>-0.44106217616580307</v>
      </c>
    </row>
    <row r="61" spans="2:11" ht="17" thickBot="1">
      <c r="B61" s="140"/>
      <c r="C61" s="63">
        <f t="shared" si="0"/>
        <v>44620</v>
      </c>
      <c r="D61" s="25">
        <v>175</v>
      </c>
      <c r="E61" s="45" t="e">
        <f>-IFERROR((#REF!-D61)/#REF!,"")</f>
        <v>#VALUE!</v>
      </c>
      <c r="F61" s="25">
        <v>357</v>
      </c>
      <c r="G61" s="48" t="e">
        <f>-IFERROR((#REF!-F61)/#REF!,"")</f>
        <v>#VALUE!</v>
      </c>
      <c r="H61" s="20">
        <v>0.52</v>
      </c>
      <c r="I61" s="51" t="e">
        <f>-IFERROR((#REF!-H61)/#REF!,"")</f>
        <v>#VALUE!</v>
      </c>
      <c r="J61" s="21">
        <v>3.02</v>
      </c>
      <c r="K61" s="54" t="e">
        <f>-IFERROR((#REF!-J61)/#REF!,"")</f>
        <v>#VALUE!</v>
      </c>
    </row>
    <row r="62" spans="2:11">
      <c r="B62" s="132" t="s">
        <v>2</v>
      </c>
      <c r="C62" s="64">
        <f t="shared" si="0"/>
        <v>44621</v>
      </c>
      <c r="D62" s="26">
        <v>169</v>
      </c>
      <c r="E62" s="46">
        <f t="shared" si="1"/>
        <v>-3.4285714285714287E-2</v>
      </c>
      <c r="F62" s="26">
        <v>226</v>
      </c>
      <c r="G62" s="49">
        <f t="shared" si="1"/>
        <v>-0.36694677871148457</v>
      </c>
      <c r="H62" s="23">
        <v>0.41</v>
      </c>
      <c r="I62" s="52">
        <f t="shared" ref="I62" si="118">-IFERROR((H61-H62)/H61,"")</f>
        <v>-0.21153846153846162</v>
      </c>
      <c r="J62" s="24">
        <v>9.18</v>
      </c>
      <c r="K62" s="55">
        <f t="shared" ref="K62" si="119">-IFERROR((J61-J62)/J61,"")</f>
        <v>2.0397350993377485</v>
      </c>
    </row>
    <row r="63" spans="2:11">
      <c r="B63" s="133"/>
      <c r="C63" s="62">
        <f t="shared" si="0"/>
        <v>44622</v>
      </c>
      <c r="D63" s="18">
        <v>207</v>
      </c>
      <c r="E63" s="44">
        <f t="shared" si="1"/>
        <v>0.22485207100591717</v>
      </c>
      <c r="F63" s="18">
        <v>458</v>
      </c>
      <c r="G63" s="47">
        <f t="shared" si="1"/>
        <v>1.0265486725663717</v>
      </c>
      <c r="H63" s="13">
        <v>0.31</v>
      </c>
      <c r="I63" s="50">
        <f t="shared" ref="I63" si="120">-IFERROR((H62-H63)/H62,"")</f>
        <v>-0.24390243902439021</v>
      </c>
      <c r="J63" s="14">
        <v>5.29</v>
      </c>
      <c r="K63" s="53">
        <f t="shared" ref="K63" si="121">-IFERROR((J62-J63)/J62,"")</f>
        <v>-0.42374727668845313</v>
      </c>
    </row>
    <row r="64" spans="2:11">
      <c r="B64" s="133"/>
      <c r="C64" s="62">
        <f t="shared" si="0"/>
        <v>44623</v>
      </c>
      <c r="D64" s="18">
        <v>149</v>
      </c>
      <c r="E64" s="44">
        <f t="shared" si="1"/>
        <v>-0.28019323671497587</v>
      </c>
      <c r="F64" s="18">
        <v>398</v>
      </c>
      <c r="G64" s="47">
        <f t="shared" si="1"/>
        <v>-0.13100436681222707</v>
      </c>
      <c r="H64" s="13">
        <v>0.59</v>
      </c>
      <c r="I64" s="50">
        <f t="shared" ref="I64" si="122">-IFERROR((H63-H64)/H63,"")</f>
        <v>0.90322580645161277</v>
      </c>
      <c r="J64" s="14">
        <v>7.75</v>
      </c>
      <c r="K64" s="53">
        <f t="shared" ref="K64" si="123">-IFERROR((J63-J64)/J63,"")</f>
        <v>0.46502835538752363</v>
      </c>
    </row>
    <row r="65" spans="2:11">
      <c r="B65" s="133"/>
      <c r="C65" s="62">
        <f t="shared" si="0"/>
        <v>44624</v>
      </c>
      <c r="D65" s="18">
        <v>120</v>
      </c>
      <c r="E65" s="44">
        <f t="shared" si="1"/>
        <v>-0.19463087248322147</v>
      </c>
      <c r="F65" s="18">
        <v>568</v>
      </c>
      <c r="G65" s="47">
        <f t="shared" si="1"/>
        <v>0.42713567839195982</v>
      </c>
      <c r="H65" s="13">
        <v>0.25</v>
      </c>
      <c r="I65" s="50">
        <f t="shared" ref="I65" si="124">-IFERROR((H64-H65)/H64,"")</f>
        <v>-0.57627118644067798</v>
      </c>
      <c r="J65" s="14">
        <v>11.66</v>
      </c>
      <c r="K65" s="53">
        <f t="shared" ref="K65" si="125">-IFERROR((J64-J65)/J64,"")</f>
        <v>0.50451612903225806</v>
      </c>
    </row>
    <row r="66" spans="2:11">
      <c r="B66" s="133"/>
      <c r="C66" s="62">
        <f t="shared" si="0"/>
        <v>44625</v>
      </c>
      <c r="D66" s="18">
        <v>192</v>
      </c>
      <c r="E66" s="44">
        <f t="shared" si="1"/>
        <v>0.6</v>
      </c>
      <c r="F66" s="18">
        <v>564</v>
      </c>
      <c r="G66" s="47">
        <f t="shared" si="1"/>
        <v>-7.0422535211267607E-3</v>
      </c>
      <c r="H66" s="13">
        <v>0.61</v>
      </c>
      <c r="I66" s="50">
        <f t="shared" ref="I66" si="126">-IFERROR((H65-H66)/H65,"")</f>
        <v>1.44</v>
      </c>
      <c r="J66" s="14">
        <v>1.53</v>
      </c>
      <c r="K66" s="53">
        <f t="shared" ref="K66" si="127">-IFERROR((J65-J66)/J65,"")</f>
        <v>-0.86878216123499152</v>
      </c>
    </row>
    <row r="67" spans="2:11">
      <c r="B67" s="133"/>
      <c r="C67" s="62">
        <f t="shared" si="0"/>
        <v>44626</v>
      </c>
      <c r="D67" s="18">
        <v>93</v>
      </c>
      <c r="E67" s="44">
        <f t="shared" si="1"/>
        <v>-0.515625</v>
      </c>
      <c r="F67" s="18">
        <v>447</v>
      </c>
      <c r="G67" s="47">
        <f t="shared" si="1"/>
        <v>-0.20744680851063829</v>
      </c>
      <c r="H67" s="13">
        <v>0.56999999999999995</v>
      </c>
      <c r="I67" s="50">
        <f t="shared" ref="I67" si="128">-IFERROR((H66-H67)/H66,"")</f>
        <v>-6.5573770491803338E-2</v>
      </c>
      <c r="J67" s="14">
        <v>5.25</v>
      </c>
      <c r="K67" s="53">
        <f t="shared" ref="K67" si="129">-IFERROR((J66-J67)/J66,"")</f>
        <v>2.4313725490196076</v>
      </c>
    </row>
    <row r="68" spans="2:11">
      <c r="B68" s="133"/>
      <c r="C68" s="62">
        <f t="shared" si="0"/>
        <v>44627</v>
      </c>
      <c r="D68" s="18">
        <v>140</v>
      </c>
      <c r="E68" s="44">
        <f t="shared" ref="E68:G131" si="130">-IFERROR((D67-D68)/D67,"")</f>
        <v>0.5053763440860215</v>
      </c>
      <c r="F68" s="18">
        <v>396</v>
      </c>
      <c r="G68" s="47">
        <f t="shared" si="130"/>
        <v>-0.11409395973154363</v>
      </c>
      <c r="H68" s="13">
        <v>0.35</v>
      </c>
      <c r="I68" s="50">
        <f t="shared" ref="I68" si="131">-IFERROR((H67-H68)/H67,"")</f>
        <v>-0.38596491228070173</v>
      </c>
      <c r="J68" s="14">
        <v>11.66</v>
      </c>
      <c r="K68" s="53">
        <f t="shared" ref="K68" si="132">-IFERROR((J67-J68)/J67,"")</f>
        <v>1.220952380952381</v>
      </c>
    </row>
    <row r="69" spans="2:11">
      <c r="B69" s="133"/>
      <c r="C69" s="62">
        <f t="shared" ref="C69:C132" si="133">C68+1</f>
        <v>44628</v>
      </c>
      <c r="D69" s="18">
        <v>139</v>
      </c>
      <c r="E69" s="44">
        <f t="shared" si="130"/>
        <v>-7.1428571428571426E-3</v>
      </c>
      <c r="F69" s="18">
        <v>208</v>
      </c>
      <c r="G69" s="47">
        <f t="shared" si="130"/>
        <v>-0.47474747474747475</v>
      </c>
      <c r="H69" s="13">
        <v>0.45</v>
      </c>
      <c r="I69" s="50">
        <f t="shared" ref="I69" si="134">-IFERROR((H68-H69)/H68,"")</f>
        <v>0.28571428571428581</v>
      </c>
      <c r="J69" s="14">
        <v>7.28</v>
      </c>
      <c r="K69" s="53">
        <f t="shared" ref="K69" si="135">-IFERROR((J68-J69)/J68,"")</f>
        <v>-0.37564322469982847</v>
      </c>
    </row>
    <row r="70" spans="2:11">
      <c r="B70" s="133"/>
      <c r="C70" s="62">
        <f t="shared" si="133"/>
        <v>44629</v>
      </c>
      <c r="D70" s="18">
        <v>77</v>
      </c>
      <c r="E70" s="44">
        <f t="shared" si="130"/>
        <v>-0.4460431654676259</v>
      </c>
      <c r="F70" s="18">
        <v>290</v>
      </c>
      <c r="G70" s="47">
        <f t="shared" si="130"/>
        <v>0.39423076923076922</v>
      </c>
      <c r="H70" s="13">
        <v>0.28000000000000003</v>
      </c>
      <c r="I70" s="50">
        <f t="shared" ref="I70" si="136">-IFERROR((H69-H70)/H69,"")</f>
        <v>-0.37777777777777771</v>
      </c>
      <c r="J70" s="14">
        <v>3.26</v>
      </c>
      <c r="K70" s="53">
        <f t="shared" ref="K70" si="137">-IFERROR((J69-J70)/J69,"")</f>
        <v>-0.55219780219780223</v>
      </c>
    </row>
    <row r="71" spans="2:11">
      <c r="B71" s="133"/>
      <c r="C71" s="62">
        <f t="shared" si="133"/>
        <v>44630</v>
      </c>
      <c r="D71" s="18">
        <v>113</v>
      </c>
      <c r="E71" s="44">
        <f t="shared" si="130"/>
        <v>0.46753246753246752</v>
      </c>
      <c r="F71" s="18">
        <v>271</v>
      </c>
      <c r="G71" s="47">
        <f t="shared" si="130"/>
        <v>-6.5517241379310351E-2</v>
      </c>
      <c r="H71" s="13">
        <v>0.64</v>
      </c>
      <c r="I71" s="50">
        <f t="shared" ref="I71" si="138">-IFERROR((H70-H71)/H70,"")</f>
        <v>1.2857142857142856</v>
      </c>
      <c r="J71" s="14">
        <v>5.0999999999999996</v>
      </c>
      <c r="K71" s="53">
        <f t="shared" ref="K71" si="139">-IFERROR((J70-J71)/J70,"")</f>
        <v>0.56441717791411039</v>
      </c>
    </row>
    <row r="72" spans="2:11">
      <c r="B72" s="133"/>
      <c r="C72" s="62">
        <f t="shared" si="133"/>
        <v>44631</v>
      </c>
      <c r="D72" s="18">
        <v>194</v>
      </c>
      <c r="E72" s="44">
        <f t="shared" si="130"/>
        <v>0.7168141592920354</v>
      </c>
      <c r="F72" s="18">
        <v>430</v>
      </c>
      <c r="G72" s="47">
        <f t="shared" si="130"/>
        <v>0.58671586715867163</v>
      </c>
      <c r="H72" s="13">
        <v>0.35</v>
      </c>
      <c r="I72" s="50">
        <f t="shared" ref="I72" si="140">-IFERROR((H71-H72)/H71,"")</f>
        <v>-0.45312500000000006</v>
      </c>
      <c r="J72" s="14">
        <v>11.74</v>
      </c>
      <c r="K72" s="53">
        <f t="shared" ref="K72" si="141">-IFERROR((J71-J72)/J71,"")</f>
        <v>1.3019607843137257</v>
      </c>
    </row>
    <row r="73" spans="2:11">
      <c r="B73" s="133"/>
      <c r="C73" s="62">
        <f t="shared" si="133"/>
        <v>44632</v>
      </c>
      <c r="D73" s="18">
        <v>198</v>
      </c>
      <c r="E73" s="44">
        <f t="shared" si="130"/>
        <v>2.0618556701030927E-2</v>
      </c>
      <c r="F73" s="18">
        <v>323</v>
      </c>
      <c r="G73" s="47">
        <f t="shared" si="130"/>
        <v>-0.24883720930232558</v>
      </c>
      <c r="H73" s="13">
        <v>0.37</v>
      </c>
      <c r="I73" s="50">
        <f t="shared" ref="I73" si="142">-IFERROR((H72-H73)/H72,"")</f>
        <v>5.7142857142857197E-2</v>
      </c>
      <c r="J73" s="14">
        <v>14.41</v>
      </c>
      <c r="K73" s="53">
        <f t="shared" ref="K73" si="143">-IFERROR((J72-J73)/J72,"")</f>
        <v>0.22742759795570697</v>
      </c>
    </row>
    <row r="74" spans="2:11">
      <c r="B74" s="133"/>
      <c r="C74" s="62">
        <f t="shared" si="133"/>
        <v>44633</v>
      </c>
      <c r="D74" s="18">
        <v>137</v>
      </c>
      <c r="E74" s="44">
        <f t="shared" si="130"/>
        <v>-0.30808080808080807</v>
      </c>
      <c r="F74" s="18">
        <v>238</v>
      </c>
      <c r="G74" s="47">
        <f t="shared" si="130"/>
        <v>-0.26315789473684209</v>
      </c>
      <c r="H74" s="13">
        <v>0.32</v>
      </c>
      <c r="I74" s="50">
        <f t="shared" ref="I74" si="144">-IFERROR((H73-H74)/H73,"")</f>
        <v>-0.13513513513513511</v>
      </c>
      <c r="J74" s="14">
        <v>2.46</v>
      </c>
      <c r="K74" s="53">
        <f t="shared" ref="K74" si="145">-IFERROR((J73-J74)/J73,"")</f>
        <v>-0.82928521859819559</v>
      </c>
    </row>
    <row r="75" spans="2:11">
      <c r="B75" s="133"/>
      <c r="C75" s="62">
        <f t="shared" si="133"/>
        <v>44634</v>
      </c>
      <c r="D75" s="18">
        <v>67</v>
      </c>
      <c r="E75" s="44">
        <f t="shared" si="130"/>
        <v>-0.51094890510948909</v>
      </c>
      <c r="F75" s="18">
        <v>566</v>
      </c>
      <c r="G75" s="47">
        <f t="shared" si="130"/>
        <v>1.3781512605042017</v>
      </c>
      <c r="H75" s="13">
        <v>0.38</v>
      </c>
      <c r="I75" s="50">
        <f t="shared" ref="I75" si="146">-IFERROR((H74-H75)/H74,"")</f>
        <v>0.1875</v>
      </c>
      <c r="J75" s="14">
        <v>15.39</v>
      </c>
      <c r="K75" s="53">
        <f t="shared" ref="K75" si="147">-IFERROR((J74-J75)/J74,"")</f>
        <v>5.2560975609756095</v>
      </c>
    </row>
    <row r="76" spans="2:11">
      <c r="B76" s="133"/>
      <c r="C76" s="62">
        <f t="shared" si="133"/>
        <v>44635</v>
      </c>
      <c r="D76" s="18">
        <v>180</v>
      </c>
      <c r="E76" s="44">
        <f t="shared" si="130"/>
        <v>1.6865671641791045</v>
      </c>
      <c r="F76" s="18">
        <v>400</v>
      </c>
      <c r="G76" s="47">
        <f t="shared" si="130"/>
        <v>-0.29328621908127206</v>
      </c>
      <c r="H76" s="13">
        <v>0.31</v>
      </c>
      <c r="I76" s="50">
        <f t="shared" ref="I76" si="148">-IFERROR((H75-H76)/H75,"")</f>
        <v>-0.18421052631578949</v>
      </c>
      <c r="J76" s="14">
        <v>4.3</v>
      </c>
      <c r="K76" s="53">
        <f t="shared" ref="K76" si="149">-IFERROR((J75-J76)/J75,"")</f>
        <v>-0.72059779077322939</v>
      </c>
    </row>
    <row r="77" spans="2:11">
      <c r="B77" s="133"/>
      <c r="C77" s="62">
        <f t="shared" si="133"/>
        <v>44636</v>
      </c>
      <c r="D77" s="18">
        <v>107</v>
      </c>
      <c r="E77" s="44">
        <f t="shared" si="130"/>
        <v>-0.40555555555555556</v>
      </c>
      <c r="F77" s="18">
        <v>188</v>
      </c>
      <c r="G77" s="47">
        <f t="shared" si="130"/>
        <v>-0.53</v>
      </c>
      <c r="H77" s="13">
        <v>0.71</v>
      </c>
      <c r="I77" s="50">
        <f t="shared" ref="I77" si="150">-IFERROR((H76-H77)/H76,"")</f>
        <v>1.2903225806451613</v>
      </c>
      <c r="J77" s="14">
        <v>8.85</v>
      </c>
      <c r="K77" s="53">
        <f t="shared" ref="K77" si="151">-IFERROR((J76-J77)/J76,"")</f>
        <v>1.058139534883721</v>
      </c>
    </row>
    <row r="78" spans="2:11">
      <c r="B78" s="133"/>
      <c r="C78" s="62">
        <f t="shared" si="133"/>
        <v>44637</v>
      </c>
      <c r="D78" s="18">
        <v>72</v>
      </c>
      <c r="E78" s="44">
        <f t="shared" si="130"/>
        <v>-0.32710280373831774</v>
      </c>
      <c r="F78" s="18">
        <v>572</v>
      </c>
      <c r="G78" s="47">
        <f t="shared" si="130"/>
        <v>2.0425531914893615</v>
      </c>
      <c r="H78" s="13">
        <v>0.53</v>
      </c>
      <c r="I78" s="50">
        <f t="shared" ref="I78" si="152">-IFERROR((H77-H78)/H77,"")</f>
        <v>-0.25352112676056332</v>
      </c>
      <c r="J78" s="14">
        <v>6.52</v>
      </c>
      <c r="K78" s="53">
        <f t="shared" ref="K78" si="153">-IFERROR((J77-J78)/J77,"")</f>
        <v>-0.26327683615819208</v>
      </c>
    </row>
    <row r="79" spans="2:11">
      <c r="B79" s="133"/>
      <c r="C79" s="62">
        <f t="shared" si="133"/>
        <v>44638</v>
      </c>
      <c r="D79" s="18">
        <v>112</v>
      </c>
      <c r="E79" s="44">
        <f t="shared" si="130"/>
        <v>0.55555555555555558</v>
      </c>
      <c r="F79" s="18">
        <v>252</v>
      </c>
      <c r="G79" s="47">
        <f t="shared" si="130"/>
        <v>-0.55944055944055948</v>
      </c>
      <c r="H79" s="13">
        <v>0.52</v>
      </c>
      <c r="I79" s="50">
        <f t="shared" ref="I79" si="154">-IFERROR((H78-H79)/H78,"")</f>
        <v>-1.8867924528301903E-2</v>
      </c>
      <c r="J79" s="14">
        <v>10.39</v>
      </c>
      <c r="K79" s="53">
        <f t="shared" ref="K79" si="155">-IFERROR((J78-J79)/J78,"")</f>
        <v>0.59355828220858919</v>
      </c>
    </row>
    <row r="80" spans="2:11">
      <c r="B80" s="133"/>
      <c r="C80" s="62">
        <f t="shared" si="133"/>
        <v>44639</v>
      </c>
      <c r="D80" s="18">
        <v>206</v>
      </c>
      <c r="E80" s="44">
        <f t="shared" si="130"/>
        <v>0.8392857142857143</v>
      </c>
      <c r="F80" s="18">
        <v>575</v>
      </c>
      <c r="G80" s="47">
        <f t="shared" si="130"/>
        <v>1.2817460317460319</v>
      </c>
      <c r="H80" s="13">
        <v>0.4</v>
      </c>
      <c r="I80" s="50">
        <f t="shared" ref="I80" si="156">-IFERROR((H79-H80)/H79,"")</f>
        <v>-0.23076923076923075</v>
      </c>
      <c r="J80" s="14">
        <v>13.85</v>
      </c>
      <c r="K80" s="53">
        <f t="shared" ref="K80" si="157">-IFERROR((J79-J80)/J79,"")</f>
        <v>0.33301251203079874</v>
      </c>
    </row>
    <row r="81" spans="2:11">
      <c r="B81" s="133"/>
      <c r="C81" s="62">
        <f t="shared" si="133"/>
        <v>44640</v>
      </c>
      <c r="D81" s="18">
        <v>106</v>
      </c>
      <c r="E81" s="44">
        <f t="shared" si="130"/>
        <v>-0.4854368932038835</v>
      </c>
      <c r="F81" s="18">
        <v>394</v>
      </c>
      <c r="G81" s="47">
        <f t="shared" si="130"/>
        <v>-0.31478260869565217</v>
      </c>
      <c r="H81" s="13">
        <v>0.4</v>
      </c>
      <c r="I81" s="50">
        <f t="shared" ref="I81" si="158">-IFERROR((H80-H81)/H80,"")</f>
        <v>0</v>
      </c>
      <c r="J81" s="14">
        <v>3.18</v>
      </c>
      <c r="K81" s="53">
        <f t="shared" ref="K81" si="159">-IFERROR((J80-J81)/J80,"")</f>
        <v>-0.77039711191335747</v>
      </c>
    </row>
    <row r="82" spans="2:11">
      <c r="B82" s="133"/>
      <c r="C82" s="62">
        <f t="shared" si="133"/>
        <v>44641</v>
      </c>
      <c r="D82" s="18">
        <v>123</v>
      </c>
      <c r="E82" s="44">
        <f t="shared" si="130"/>
        <v>0.16037735849056603</v>
      </c>
      <c r="F82" s="18">
        <v>371</v>
      </c>
      <c r="G82" s="47">
        <f t="shared" si="130"/>
        <v>-5.8375634517766499E-2</v>
      </c>
      <c r="H82" s="13">
        <v>0.33</v>
      </c>
      <c r="I82" s="50">
        <f t="shared" ref="I82" si="160">-IFERROR((H81-H82)/H81,"")</f>
        <v>-0.17500000000000002</v>
      </c>
      <c r="J82" s="14">
        <v>8.48</v>
      </c>
      <c r="K82" s="53">
        <f t="shared" ref="K82" si="161">-IFERROR((J81-J82)/J81,"")</f>
        <v>1.6666666666666667</v>
      </c>
    </row>
    <row r="83" spans="2:11">
      <c r="B83" s="133"/>
      <c r="C83" s="62">
        <f t="shared" si="133"/>
        <v>44642</v>
      </c>
      <c r="D83" s="18">
        <v>53</v>
      </c>
      <c r="E83" s="44">
        <f t="shared" si="130"/>
        <v>-0.56910569105691056</v>
      </c>
      <c r="F83" s="18">
        <v>306</v>
      </c>
      <c r="G83" s="47">
        <f t="shared" si="130"/>
        <v>-0.17520215633423181</v>
      </c>
      <c r="H83" s="13">
        <v>0.4</v>
      </c>
      <c r="I83" s="50">
        <f t="shared" ref="I83" si="162">-IFERROR((H82-H83)/H82,"")</f>
        <v>0.21212121212121213</v>
      </c>
      <c r="J83" s="14">
        <v>10.1</v>
      </c>
      <c r="K83" s="53">
        <f t="shared" ref="K83" si="163">-IFERROR((J82-J83)/J82,"")</f>
        <v>0.19103773584905651</v>
      </c>
    </row>
    <row r="84" spans="2:11">
      <c r="B84" s="133"/>
      <c r="C84" s="62">
        <f t="shared" si="133"/>
        <v>44643</v>
      </c>
      <c r="D84" s="18">
        <v>73</v>
      </c>
      <c r="E84" s="44">
        <f t="shared" si="130"/>
        <v>0.37735849056603776</v>
      </c>
      <c r="F84" s="18">
        <v>503</v>
      </c>
      <c r="G84" s="47">
        <f t="shared" si="130"/>
        <v>0.64379084967320266</v>
      </c>
      <c r="H84" s="13">
        <v>0.39</v>
      </c>
      <c r="I84" s="50">
        <f t="shared" ref="I84" si="164">-IFERROR((H83-H84)/H83,"")</f>
        <v>-2.5000000000000022E-2</v>
      </c>
      <c r="J84" s="14">
        <v>1.49</v>
      </c>
      <c r="K84" s="53">
        <f t="shared" ref="K84" si="165">-IFERROR((J83-J84)/J83,"")</f>
        <v>-0.85247524752475246</v>
      </c>
    </row>
    <row r="85" spans="2:11">
      <c r="B85" s="133"/>
      <c r="C85" s="62">
        <f t="shared" si="133"/>
        <v>44644</v>
      </c>
      <c r="D85" s="18">
        <v>121</v>
      </c>
      <c r="E85" s="44">
        <f t="shared" si="130"/>
        <v>0.65753424657534243</v>
      </c>
      <c r="F85" s="18">
        <v>321</v>
      </c>
      <c r="G85" s="47">
        <f t="shared" si="130"/>
        <v>-0.36182902584493043</v>
      </c>
      <c r="H85" s="13">
        <v>0.7</v>
      </c>
      <c r="I85" s="50">
        <f t="shared" ref="I85" si="166">-IFERROR((H84-H85)/H84,"")</f>
        <v>0.79487179487179471</v>
      </c>
      <c r="J85" s="14">
        <v>13.06</v>
      </c>
      <c r="K85" s="53">
        <f t="shared" ref="K85" si="167">-IFERROR((J84-J85)/J84,"")</f>
        <v>7.7651006711409396</v>
      </c>
    </row>
    <row r="86" spans="2:11">
      <c r="B86" s="133"/>
      <c r="C86" s="62">
        <f t="shared" si="133"/>
        <v>44645</v>
      </c>
      <c r="D86" s="18">
        <v>143</v>
      </c>
      <c r="E86" s="44">
        <f t="shared" si="130"/>
        <v>0.18181818181818182</v>
      </c>
      <c r="F86" s="18">
        <v>478</v>
      </c>
      <c r="G86" s="47">
        <f t="shared" si="130"/>
        <v>0.48909657320872274</v>
      </c>
      <c r="H86" s="13">
        <v>0.47</v>
      </c>
      <c r="I86" s="50">
        <f t="shared" ref="I86" si="168">-IFERROR((H85-H86)/H85,"")</f>
        <v>-0.32857142857142857</v>
      </c>
      <c r="J86" s="14">
        <v>1.75</v>
      </c>
      <c r="K86" s="53">
        <f t="shared" ref="K86" si="169">-IFERROR((J85-J86)/J85,"")</f>
        <v>-0.86600306278713635</v>
      </c>
    </row>
    <row r="87" spans="2:11">
      <c r="B87" s="133"/>
      <c r="C87" s="62">
        <f t="shared" si="133"/>
        <v>44646</v>
      </c>
      <c r="D87" s="18">
        <v>52</v>
      </c>
      <c r="E87" s="44">
        <f t="shared" si="130"/>
        <v>-0.63636363636363635</v>
      </c>
      <c r="F87" s="18">
        <v>243</v>
      </c>
      <c r="G87" s="47">
        <f t="shared" si="130"/>
        <v>-0.49163179916317989</v>
      </c>
      <c r="H87" s="13">
        <v>0.38</v>
      </c>
      <c r="I87" s="50">
        <f t="shared" ref="I87" si="170">-IFERROR((H86-H87)/H86,"")</f>
        <v>-0.1914893617021276</v>
      </c>
      <c r="J87" s="14">
        <v>3.31</v>
      </c>
      <c r="K87" s="53">
        <f t="shared" ref="K87" si="171">-IFERROR((J86-J87)/J86,"")</f>
        <v>0.89142857142857146</v>
      </c>
    </row>
    <row r="88" spans="2:11">
      <c r="B88" s="133"/>
      <c r="C88" s="62">
        <f t="shared" si="133"/>
        <v>44647</v>
      </c>
      <c r="D88" s="18">
        <v>70</v>
      </c>
      <c r="E88" s="44">
        <f t="shared" si="130"/>
        <v>0.34615384615384615</v>
      </c>
      <c r="F88" s="18">
        <v>231</v>
      </c>
      <c r="G88" s="47">
        <f t="shared" si="130"/>
        <v>-4.9382716049382713E-2</v>
      </c>
      <c r="H88" s="13">
        <v>0.42</v>
      </c>
      <c r="I88" s="50">
        <f t="shared" ref="I88" si="172">-IFERROR((H87-H88)/H87,"")</f>
        <v>0.10526315789473679</v>
      </c>
      <c r="J88" s="14">
        <v>15.82</v>
      </c>
      <c r="K88" s="53">
        <f t="shared" ref="K88" si="173">-IFERROR((J87-J88)/J87,"")</f>
        <v>3.7794561933534743</v>
      </c>
    </row>
    <row r="89" spans="2:11">
      <c r="B89" s="133"/>
      <c r="C89" s="62">
        <f t="shared" si="133"/>
        <v>44648</v>
      </c>
      <c r="D89" s="18">
        <v>116</v>
      </c>
      <c r="E89" s="44">
        <f t="shared" si="130"/>
        <v>0.65714285714285714</v>
      </c>
      <c r="F89" s="18">
        <v>457</v>
      </c>
      <c r="G89" s="47">
        <f t="shared" si="130"/>
        <v>0.97835497835497831</v>
      </c>
      <c r="H89" s="13">
        <v>0.65</v>
      </c>
      <c r="I89" s="50">
        <f t="shared" ref="I89" si="174">-IFERROR((H88-H89)/H88,"")</f>
        <v>0.54761904761904778</v>
      </c>
      <c r="J89" s="14">
        <v>5.39</v>
      </c>
      <c r="K89" s="53">
        <f t="shared" ref="K89" si="175">-IFERROR((J88-J89)/J88,"")</f>
        <v>-0.65929203539823011</v>
      </c>
    </row>
    <row r="90" spans="2:11">
      <c r="B90" s="133"/>
      <c r="C90" s="62">
        <f t="shared" si="133"/>
        <v>44649</v>
      </c>
      <c r="D90" s="18">
        <v>140</v>
      </c>
      <c r="E90" s="44">
        <f t="shared" si="130"/>
        <v>0.20689655172413793</v>
      </c>
      <c r="F90" s="18">
        <v>405</v>
      </c>
      <c r="G90" s="47">
        <f t="shared" si="130"/>
        <v>-0.1137855579868709</v>
      </c>
      <c r="H90" s="13">
        <v>0.72</v>
      </c>
      <c r="I90" s="50">
        <f t="shared" ref="I90" si="176">-IFERROR((H89-H90)/H89,"")</f>
        <v>0.10769230769230762</v>
      </c>
      <c r="J90" s="14">
        <v>7.18</v>
      </c>
      <c r="K90" s="53">
        <f t="shared" ref="K90" si="177">-IFERROR((J89-J90)/J89,"")</f>
        <v>0.33209647495361783</v>
      </c>
    </row>
    <row r="91" spans="2:11">
      <c r="B91" s="133"/>
      <c r="C91" s="62">
        <f t="shared" si="133"/>
        <v>44650</v>
      </c>
      <c r="D91" s="18">
        <v>59</v>
      </c>
      <c r="E91" s="44">
        <f t="shared" si="130"/>
        <v>-0.57857142857142863</v>
      </c>
      <c r="F91" s="18">
        <v>221</v>
      </c>
      <c r="G91" s="47">
        <f t="shared" si="130"/>
        <v>-0.454320987654321</v>
      </c>
      <c r="H91" s="13">
        <v>0.43</v>
      </c>
      <c r="I91" s="50">
        <f t="shared" ref="I91" si="178">-IFERROR((H90-H91)/H90,"")</f>
        <v>-0.40277777777777779</v>
      </c>
      <c r="J91" s="14">
        <v>5.89</v>
      </c>
      <c r="K91" s="53">
        <f t="shared" ref="K91" si="179">-IFERROR((J90-J91)/J90,"")</f>
        <v>-0.1796657381615599</v>
      </c>
    </row>
    <row r="92" spans="2:11" ht="17" thickBot="1">
      <c r="B92" s="134"/>
      <c r="C92" s="65">
        <f t="shared" si="133"/>
        <v>44651</v>
      </c>
      <c r="D92" s="25">
        <v>95</v>
      </c>
      <c r="E92" s="45">
        <f t="shared" si="130"/>
        <v>0.61016949152542377</v>
      </c>
      <c r="F92" s="25">
        <v>547</v>
      </c>
      <c r="G92" s="48">
        <f t="shared" si="130"/>
        <v>1.4751131221719458</v>
      </c>
      <c r="H92" s="20">
        <v>0.66</v>
      </c>
      <c r="I92" s="51">
        <f t="shared" ref="I92" si="180">-IFERROR((H91-H92)/H91,"")</f>
        <v>0.53488372093023262</v>
      </c>
      <c r="J92" s="21">
        <v>8.0500000000000007</v>
      </c>
      <c r="K92" s="54">
        <f t="shared" ref="K92" si="181">-IFERROR((J91-J92)/J91,"")</f>
        <v>0.36672325976230918</v>
      </c>
    </row>
    <row r="93" spans="2:11">
      <c r="B93" s="129" t="s">
        <v>3</v>
      </c>
      <c r="C93" s="64">
        <f t="shared" si="133"/>
        <v>44652</v>
      </c>
      <c r="D93" s="26">
        <v>94</v>
      </c>
      <c r="E93" s="46">
        <f t="shared" si="130"/>
        <v>-1.0526315789473684E-2</v>
      </c>
      <c r="F93" s="26">
        <v>428</v>
      </c>
      <c r="G93" s="49">
        <f t="shared" si="130"/>
        <v>-0.21755027422303475</v>
      </c>
      <c r="H93" s="23">
        <v>0.51</v>
      </c>
      <c r="I93" s="52">
        <f t="shared" ref="I93" si="182">-IFERROR((H92-H93)/H92,"")</f>
        <v>-0.22727272727272729</v>
      </c>
      <c r="J93" s="24">
        <v>4.47</v>
      </c>
      <c r="K93" s="55">
        <f t="shared" ref="K93" si="183">-IFERROR((J92-J93)/J92,"")</f>
        <v>-0.44472049689441001</v>
      </c>
    </row>
    <row r="94" spans="2:11">
      <c r="B94" s="130"/>
      <c r="C94" s="62">
        <f t="shared" si="133"/>
        <v>44653</v>
      </c>
      <c r="D94" s="18">
        <v>200</v>
      </c>
      <c r="E94" s="44">
        <f t="shared" si="130"/>
        <v>1.1276595744680851</v>
      </c>
      <c r="F94" s="18">
        <v>467</v>
      </c>
      <c r="G94" s="47">
        <f t="shared" si="130"/>
        <v>9.11214953271028E-2</v>
      </c>
      <c r="H94" s="13">
        <v>0.32</v>
      </c>
      <c r="I94" s="50">
        <f t="shared" ref="I94" si="184">-IFERROR((H93-H94)/H93,"")</f>
        <v>-0.37254901960784315</v>
      </c>
      <c r="J94" s="14">
        <v>2.79</v>
      </c>
      <c r="K94" s="53">
        <f t="shared" ref="K94" si="185">-IFERROR((J93-J94)/J93,"")</f>
        <v>-0.3758389261744966</v>
      </c>
    </row>
    <row r="95" spans="2:11">
      <c r="B95" s="130"/>
      <c r="C95" s="62">
        <f t="shared" si="133"/>
        <v>44654</v>
      </c>
      <c r="D95" s="18">
        <v>152</v>
      </c>
      <c r="E95" s="44">
        <f t="shared" si="130"/>
        <v>-0.24</v>
      </c>
      <c r="F95" s="18">
        <v>232</v>
      </c>
      <c r="G95" s="47">
        <f t="shared" si="130"/>
        <v>-0.50321199143468953</v>
      </c>
      <c r="H95" s="13">
        <v>0.21</v>
      </c>
      <c r="I95" s="50">
        <f t="shared" ref="I95" si="186">-IFERROR((H94-H95)/H94,"")</f>
        <v>-0.34375000000000006</v>
      </c>
      <c r="J95" s="14">
        <v>9.9</v>
      </c>
      <c r="K95" s="53">
        <f t="shared" ref="K95" si="187">-IFERROR((J94-J95)/J94,"")</f>
        <v>2.5483870967741935</v>
      </c>
    </row>
    <row r="96" spans="2:11">
      <c r="B96" s="130"/>
      <c r="C96" s="62">
        <f t="shared" si="133"/>
        <v>44655</v>
      </c>
      <c r="D96" s="18">
        <v>198</v>
      </c>
      <c r="E96" s="44">
        <f t="shared" si="130"/>
        <v>0.30263157894736842</v>
      </c>
      <c r="F96" s="18">
        <v>539</v>
      </c>
      <c r="G96" s="47">
        <f t="shared" si="130"/>
        <v>1.3232758620689655</v>
      </c>
      <c r="H96" s="13">
        <v>0.65</v>
      </c>
      <c r="I96" s="50">
        <f t="shared" ref="I96" si="188">-IFERROR((H95-H96)/H95,"")</f>
        <v>2.0952380952380958</v>
      </c>
      <c r="J96" s="14">
        <v>11.35</v>
      </c>
      <c r="K96" s="53">
        <f t="shared" ref="K96" si="189">-IFERROR((J95-J96)/J95,"")</f>
        <v>0.14646464646464638</v>
      </c>
    </row>
    <row r="97" spans="2:11">
      <c r="B97" s="130"/>
      <c r="C97" s="62">
        <f t="shared" si="133"/>
        <v>44656</v>
      </c>
      <c r="D97" s="18">
        <v>117</v>
      </c>
      <c r="E97" s="44">
        <f t="shared" si="130"/>
        <v>-0.40909090909090912</v>
      </c>
      <c r="F97" s="18">
        <v>289</v>
      </c>
      <c r="G97" s="47">
        <f t="shared" si="130"/>
        <v>-0.46382189239332094</v>
      </c>
      <c r="H97" s="13">
        <v>0.33</v>
      </c>
      <c r="I97" s="50">
        <f t="shared" ref="I97" si="190">-IFERROR((H96-H97)/H96,"")</f>
        <v>-0.49230769230769228</v>
      </c>
      <c r="J97" s="14">
        <v>9.94</v>
      </c>
      <c r="K97" s="53">
        <f t="shared" ref="K97" si="191">-IFERROR((J96-J97)/J96,"")</f>
        <v>-0.12422907488986785</v>
      </c>
    </row>
    <row r="98" spans="2:11">
      <c r="B98" s="130"/>
      <c r="C98" s="62">
        <f t="shared" si="133"/>
        <v>44657</v>
      </c>
      <c r="D98" s="18">
        <v>112</v>
      </c>
      <c r="E98" s="44">
        <f t="shared" si="130"/>
        <v>-4.2735042735042736E-2</v>
      </c>
      <c r="F98" s="18">
        <v>490</v>
      </c>
      <c r="G98" s="47">
        <f t="shared" si="130"/>
        <v>0.69550173010380623</v>
      </c>
      <c r="H98" s="13">
        <v>0.26</v>
      </c>
      <c r="I98" s="50">
        <f t="shared" ref="I98" si="192">-IFERROR((H97-H98)/H97,"")</f>
        <v>-0.21212121212121213</v>
      </c>
      <c r="J98" s="14">
        <v>7.74</v>
      </c>
      <c r="K98" s="53">
        <f t="shared" ref="K98" si="193">-IFERROR((J97-J98)/J97,"")</f>
        <v>-0.221327967806841</v>
      </c>
    </row>
    <row r="99" spans="2:11">
      <c r="B99" s="130"/>
      <c r="C99" s="62">
        <f t="shared" si="133"/>
        <v>44658</v>
      </c>
      <c r="D99" s="18">
        <v>91</v>
      </c>
      <c r="E99" s="44">
        <f t="shared" si="130"/>
        <v>-0.1875</v>
      </c>
      <c r="F99" s="18">
        <v>516</v>
      </c>
      <c r="G99" s="47">
        <f t="shared" si="130"/>
        <v>5.3061224489795916E-2</v>
      </c>
      <c r="H99" s="13">
        <v>0.6</v>
      </c>
      <c r="I99" s="50">
        <f t="shared" ref="I99" si="194">-IFERROR((H98-H99)/H98,"")</f>
        <v>1.3076923076923075</v>
      </c>
      <c r="J99" s="14">
        <v>7.74</v>
      </c>
      <c r="K99" s="53">
        <f t="shared" ref="K99" si="195">-IFERROR((J98-J99)/J98,"")</f>
        <v>0</v>
      </c>
    </row>
    <row r="100" spans="2:11">
      <c r="B100" s="130"/>
      <c r="C100" s="62">
        <f t="shared" si="133"/>
        <v>44659</v>
      </c>
      <c r="D100" s="18">
        <v>50</v>
      </c>
      <c r="E100" s="44">
        <f t="shared" si="130"/>
        <v>-0.45054945054945056</v>
      </c>
      <c r="F100" s="18">
        <v>497</v>
      </c>
      <c r="G100" s="47">
        <f t="shared" si="130"/>
        <v>-3.6821705426356592E-2</v>
      </c>
      <c r="H100" s="13">
        <v>0.28999999999999998</v>
      </c>
      <c r="I100" s="50">
        <f t="shared" ref="I100" si="196">-IFERROR((H99-H100)/H99,"")</f>
        <v>-0.51666666666666672</v>
      </c>
      <c r="J100" s="14">
        <v>3.71</v>
      </c>
      <c r="K100" s="53">
        <f t="shared" ref="K100" si="197">-IFERROR((J99-J100)/J99,"")</f>
        <v>-0.52067183462532296</v>
      </c>
    </row>
    <row r="101" spans="2:11">
      <c r="B101" s="130"/>
      <c r="C101" s="62">
        <f t="shared" si="133"/>
        <v>44660</v>
      </c>
      <c r="D101" s="18">
        <v>118</v>
      </c>
      <c r="E101" s="44">
        <f t="shared" si="130"/>
        <v>1.36</v>
      </c>
      <c r="F101" s="18">
        <v>575</v>
      </c>
      <c r="G101" s="47">
        <f t="shared" si="130"/>
        <v>0.15694164989939638</v>
      </c>
      <c r="H101" s="13">
        <v>0.34</v>
      </c>
      <c r="I101" s="50">
        <f t="shared" ref="I101" si="198">-IFERROR((H100-H101)/H100,"")</f>
        <v>0.17241379310344845</v>
      </c>
      <c r="J101" s="14">
        <v>2.27</v>
      </c>
      <c r="K101" s="53">
        <f t="shared" ref="K101" si="199">-IFERROR((J100-J101)/J100,"")</f>
        <v>-0.38814016172506738</v>
      </c>
    </row>
    <row r="102" spans="2:11">
      <c r="B102" s="130"/>
      <c r="C102" s="62">
        <f t="shared" si="133"/>
        <v>44661</v>
      </c>
      <c r="D102" s="18">
        <v>176</v>
      </c>
      <c r="E102" s="44">
        <f t="shared" si="130"/>
        <v>0.49152542372881358</v>
      </c>
      <c r="F102" s="18">
        <v>211</v>
      </c>
      <c r="G102" s="47">
        <f t="shared" si="130"/>
        <v>-0.6330434782608696</v>
      </c>
      <c r="H102" s="13">
        <v>0.46</v>
      </c>
      <c r="I102" s="50">
        <f t="shared" ref="I102" si="200">-IFERROR((H101-H102)/H101,"")</f>
        <v>0.3529411764705882</v>
      </c>
      <c r="J102" s="14">
        <v>12.8</v>
      </c>
      <c r="K102" s="53">
        <f t="shared" ref="K102" si="201">-IFERROR((J101-J102)/J101,"")</f>
        <v>4.6387665198237888</v>
      </c>
    </row>
    <row r="103" spans="2:11">
      <c r="B103" s="130"/>
      <c r="C103" s="62">
        <f t="shared" si="133"/>
        <v>44662</v>
      </c>
      <c r="D103" s="18">
        <v>95</v>
      </c>
      <c r="E103" s="44">
        <f t="shared" si="130"/>
        <v>-0.46022727272727271</v>
      </c>
      <c r="F103" s="18">
        <v>463</v>
      </c>
      <c r="G103" s="47">
        <f t="shared" si="130"/>
        <v>1.1943127962085307</v>
      </c>
      <c r="H103" s="13">
        <v>0.53</v>
      </c>
      <c r="I103" s="50">
        <f t="shared" ref="I103" si="202">-IFERROR((H102-H103)/H102,"")</f>
        <v>0.15217391304347827</v>
      </c>
      <c r="J103" s="14">
        <v>14.53</v>
      </c>
      <c r="K103" s="53">
        <f t="shared" ref="K103" si="203">-IFERROR((J102-J103)/J102,"")</f>
        <v>0.13515624999999989</v>
      </c>
    </row>
    <row r="104" spans="2:11">
      <c r="B104" s="130"/>
      <c r="C104" s="62">
        <f t="shared" si="133"/>
        <v>44663</v>
      </c>
      <c r="D104" s="18">
        <v>201</v>
      </c>
      <c r="E104" s="44">
        <f t="shared" si="130"/>
        <v>1.1157894736842104</v>
      </c>
      <c r="F104" s="18">
        <v>426</v>
      </c>
      <c r="G104" s="47">
        <f t="shared" si="130"/>
        <v>-7.9913606911447083E-2</v>
      </c>
      <c r="H104" s="13">
        <v>0.56999999999999995</v>
      </c>
      <c r="I104" s="50">
        <f t="shared" ref="I104" si="204">-IFERROR((H103-H104)/H103,"")</f>
        <v>7.5471698113207406E-2</v>
      </c>
      <c r="J104" s="14">
        <v>15.02</v>
      </c>
      <c r="K104" s="53">
        <f t="shared" ref="K104" si="205">-IFERROR((J103-J104)/J103,"")</f>
        <v>3.3723331039229199E-2</v>
      </c>
    </row>
    <row r="105" spans="2:11">
      <c r="B105" s="130"/>
      <c r="C105" s="62">
        <f t="shared" si="133"/>
        <v>44664</v>
      </c>
      <c r="D105" s="18">
        <v>50</v>
      </c>
      <c r="E105" s="44">
        <f t="shared" si="130"/>
        <v>-0.75124378109452739</v>
      </c>
      <c r="F105" s="18">
        <v>600</v>
      </c>
      <c r="G105" s="47">
        <f t="shared" si="130"/>
        <v>0.40845070422535212</v>
      </c>
      <c r="H105" s="13">
        <v>0.28999999999999998</v>
      </c>
      <c r="I105" s="50">
        <f t="shared" ref="I105" si="206">-IFERROR((H104-H105)/H104,"")</f>
        <v>-0.49122807017543857</v>
      </c>
      <c r="J105" s="14">
        <v>2.2400000000000002</v>
      </c>
      <c r="K105" s="53">
        <f t="shared" ref="K105" si="207">-IFERROR((J104-J105)/J104,"")</f>
        <v>-0.85086551264980026</v>
      </c>
    </row>
    <row r="106" spans="2:11">
      <c r="B106" s="130"/>
      <c r="C106" s="62">
        <f t="shared" si="133"/>
        <v>44665</v>
      </c>
      <c r="D106" s="18">
        <v>104</v>
      </c>
      <c r="E106" s="44">
        <f t="shared" si="130"/>
        <v>1.08</v>
      </c>
      <c r="F106" s="18">
        <v>333</v>
      </c>
      <c r="G106" s="47">
        <f t="shared" si="130"/>
        <v>-0.44500000000000001</v>
      </c>
      <c r="H106" s="13">
        <v>0.33</v>
      </c>
      <c r="I106" s="50">
        <f t="shared" ref="I106" si="208">-IFERROR((H105-H106)/H105,"")</f>
        <v>0.13793103448275876</v>
      </c>
      <c r="J106" s="14">
        <v>3.54</v>
      </c>
      <c r="K106" s="53">
        <f t="shared" ref="K106" si="209">-IFERROR((J105-J106)/J105,"")</f>
        <v>0.58035714285714268</v>
      </c>
    </row>
    <row r="107" spans="2:11">
      <c r="B107" s="130"/>
      <c r="C107" s="62">
        <f t="shared" si="133"/>
        <v>44666</v>
      </c>
      <c r="D107" s="18">
        <v>90</v>
      </c>
      <c r="E107" s="44">
        <f t="shared" si="130"/>
        <v>-0.13461538461538461</v>
      </c>
      <c r="F107" s="18">
        <v>565</v>
      </c>
      <c r="G107" s="47">
        <f t="shared" si="130"/>
        <v>0.69669669669669665</v>
      </c>
      <c r="H107" s="13">
        <v>0.62</v>
      </c>
      <c r="I107" s="50">
        <f t="shared" ref="I107" si="210">-IFERROR((H106-H107)/H106,"")</f>
        <v>0.87878787878787867</v>
      </c>
      <c r="J107" s="14">
        <v>6.67</v>
      </c>
      <c r="K107" s="53">
        <f t="shared" ref="K107" si="211">-IFERROR((J106-J107)/J106,"")</f>
        <v>0.88418079096045199</v>
      </c>
    </row>
    <row r="108" spans="2:11">
      <c r="B108" s="130"/>
      <c r="C108" s="62">
        <f t="shared" si="133"/>
        <v>44667</v>
      </c>
      <c r="D108" s="18">
        <v>173</v>
      </c>
      <c r="E108" s="44">
        <f t="shared" si="130"/>
        <v>0.92222222222222228</v>
      </c>
      <c r="F108" s="18">
        <v>307</v>
      </c>
      <c r="G108" s="47">
        <f t="shared" si="130"/>
        <v>-0.45663716814159294</v>
      </c>
      <c r="H108" s="13">
        <v>0.38</v>
      </c>
      <c r="I108" s="50">
        <f t="shared" ref="I108" si="212">-IFERROR((H107-H108)/H107,"")</f>
        <v>-0.38709677419354838</v>
      </c>
      <c r="J108" s="14">
        <v>14.18</v>
      </c>
      <c r="K108" s="53">
        <f t="shared" ref="K108" si="213">-IFERROR((J107-J108)/J107,"")</f>
        <v>1.1259370314842578</v>
      </c>
    </row>
    <row r="109" spans="2:11">
      <c r="B109" s="130"/>
      <c r="C109" s="62">
        <f t="shared" si="133"/>
        <v>44668</v>
      </c>
      <c r="D109" s="18">
        <v>176</v>
      </c>
      <c r="E109" s="44">
        <f t="shared" si="130"/>
        <v>1.7341040462427744E-2</v>
      </c>
      <c r="F109" s="18">
        <v>418</v>
      </c>
      <c r="G109" s="47">
        <f t="shared" si="130"/>
        <v>0.36156351791530944</v>
      </c>
      <c r="H109" s="13">
        <v>0.5</v>
      </c>
      <c r="I109" s="50">
        <f t="shared" ref="I109" si="214">-IFERROR((H108-H109)/H108,"")</f>
        <v>0.31578947368421051</v>
      </c>
      <c r="J109" s="14">
        <v>9.39</v>
      </c>
      <c r="K109" s="53">
        <f t="shared" ref="K109" si="215">-IFERROR((J108-J109)/J108,"")</f>
        <v>-0.33779971791255281</v>
      </c>
    </row>
    <row r="110" spans="2:11">
      <c r="B110" s="130"/>
      <c r="C110" s="62">
        <f t="shared" si="133"/>
        <v>44669</v>
      </c>
      <c r="D110" s="18">
        <v>110</v>
      </c>
      <c r="E110" s="44">
        <f t="shared" si="130"/>
        <v>-0.375</v>
      </c>
      <c r="F110" s="18">
        <v>488</v>
      </c>
      <c r="G110" s="47">
        <f t="shared" si="130"/>
        <v>0.1674641148325359</v>
      </c>
      <c r="H110" s="13">
        <v>0.48</v>
      </c>
      <c r="I110" s="50">
        <f t="shared" ref="I110" si="216">-IFERROR((H109-H110)/H109,"")</f>
        <v>-4.0000000000000036E-2</v>
      </c>
      <c r="J110" s="14">
        <v>2.0699999999999998</v>
      </c>
      <c r="K110" s="53">
        <f t="shared" ref="K110" si="217">-IFERROR((J109-J110)/J109,"")</f>
        <v>-0.7795527156549521</v>
      </c>
    </row>
    <row r="111" spans="2:11">
      <c r="B111" s="130"/>
      <c r="C111" s="62">
        <f t="shared" si="133"/>
        <v>44670</v>
      </c>
      <c r="D111" s="18">
        <v>84</v>
      </c>
      <c r="E111" s="44">
        <f t="shared" si="130"/>
        <v>-0.23636363636363636</v>
      </c>
      <c r="F111" s="18">
        <v>388</v>
      </c>
      <c r="G111" s="47">
        <f t="shared" si="130"/>
        <v>-0.20491803278688525</v>
      </c>
      <c r="H111" s="13">
        <v>0.56000000000000005</v>
      </c>
      <c r="I111" s="50">
        <f t="shared" ref="I111" si="218">-IFERROR((H110-H111)/H110,"")</f>
        <v>0.16666666666666682</v>
      </c>
      <c r="J111" s="14">
        <v>4.84</v>
      </c>
      <c r="K111" s="53">
        <f t="shared" ref="K111" si="219">-IFERROR((J110-J111)/J110,"")</f>
        <v>1.3381642512077296</v>
      </c>
    </row>
    <row r="112" spans="2:11">
      <c r="B112" s="130"/>
      <c r="C112" s="62">
        <f t="shared" si="133"/>
        <v>44671</v>
      </c>
      <c r="D112" s="18">
        <v>73</v>
      </c>
      <c r="E112" s="44">
        <f t="shared" si="130"/>
        <v>-0.13095238095238096</v>
      </c>
      <c r="F112" s="18">
        <v>543</v>
      </c>
      <c r="G112" s="47">
        <f t="shared" si="130"/>
        <v>0.39948453608247425</v>
      </c>
      <c r="H112" s="13">
        <v>0.73</v>
      </c>
      <c r="I112" s="50">
        <f t="shared" ref="I112" si="220">-IFERROR((H111-H112)/H111,"")</f>
        <v>0.30357142857142844</v>
      </c>
      <c r="J112" s="14">
        <v>15.23</v>
      </c>
      <c r="K112" s="53">
        <f t="shared" ref="K112" si="221">-IFERROR((J111-J112)/J111,"")</f>
        <v>2.1466942148760331</v>
      </c>
    </row>
    <row r="113" spans="2:11">
      <c r="B113" s="130"/>
      <c r="C113" s="62">
        <f t="shared" si="133"/>
        <v>44672</v>
      </c>
      <c r="D113" s="18">
        <v>53</v>
      </c>
      <c r="E113" s="44">
        <f t="shared" si="130"/>
        <v>-0.27397260273972601</v>
      </c>
      <c r="F113" s="18">
        <v>360</v>
      </c>
      <c r="G113" s="47">
        <f t="shared" si="130"/>
        <v>-0.33701657458563539</v>
      </c>
      <c r="H113" s="13">
        <v>0.34</v>
      </c>
      <c r="I113" s="50">
        <f t="shared" ref="I113" si="222">-IFERROR((H112-H113)/H112,"")</f>
        <v>-0.53424657534246567</v>
      </c>
      <c r="J113" s="14">
        <v>14.65</v>
      </c>
      <c r="K113" s="53">
        <f t="shared" ref="K113" si="223">-IFERROR((J112-J113)/J112,"")</f>
        <v>-3.8082731451083394E-2</v>
      </c>
    </row>
    <row r="114" spans="2:11">
      <c r="B114" s="130"/>
      <c r="C114" s="62">
        <f t="shared" si="133"/>
        <v>44673</v>
      </c>
      <c r="D114" s="18">
        <v>198</v>
      </c>
      <c r="E114" s="44">
        <f t="shared" si="130"/>
        <v>2.7358490566037736</v>
      </c>
      <c r="F114" s="18">
        <v>594</v>
      </c>
      <c r="G114" s="47">
        <f t="shared" si="130"/>
        <v>0.65</v>
      </c>
      <c r="H114" s="13">
        <v>0.7</v>
      </c>
      <c r="I114" s="50">
        <f t="shared" ref="I114" si="224">-IFERROR((H113-H114)/H113,"")</f>
        <v>1.0588235294117645</v>
      </c>
      <c r="J114" s="14">
        <v>11.36</v>
      </c>
      <c r="K114" s="53">
        <f t="shared" ref="K114" si="225">-IFERROR((J113-J114)/J113,"")</f>
        <v>-0.2245733788395905</v>
      </c>
    </row>
    <row r="115" spans="2:11">
      <c r="B115" s="130"/>
      <c r="C115" s="62">
        <f t="shared" si="133"/>
        <v>44674</v>
      </c>
      <c r="D115" s="18">
        <v>198</v>
      </c>
      <c r="E115" s="44">
        <f t="shared" si="130"/>
        <v>0</v>
      </c>
      <c r="F115" s="18">
        <v>311</v>
      </c>
      <c r="G115" s="47">
        <f t="shared" si="130"/>
        <v>-0.47643097643097643</v>
      </c>
      <c r="H115" s="13">
        <v>0.69</v>
      </c>
      <c r="I115" s="50">
        <f t="shared" ref="I115" si="226">-IFERROR((H114-H115)/H114,"")</f>
        <v>-1.4285714285714299E-2</v>
      </c>
      <c r="J115" s="14">
        <v>8.4700000000000006</v>
      </c>
      <c r="K115" s="53">
        <f t="shared" ref="K115" si="227">-IFERROR((J114-J115)/J114,"")</f>
        <v>-0.25440140845070414</v>
      </c>
    </row>
    <row r="116" spans="2:11">
      <c r="B116" s="130"/>
      <c r="C116" s="62">
        <f t="shared" si="133"/>
        <v>44675</v>
      </c>
      <c r="D116" s="18">
        <v>140</v>
      </c>
      <c r="E116" s="44">
        <f t="shared" si="130"/>
        <v>-0.29292929292929293</v>
      </c>
      <c r="F116" s="18">
        <v>422</v>
      </c>
      <c r="G116" s="47">
        <f t="shared" si="130"/>
        <v>0.35691318327974275</v>
      </c>
      <c r="H116" s="13">
        <v>0.32</v>
      </c>
      <c r="I116" s="50">
        <f t="shared" ref="I116" si="228">-IFERROR((H115-H116)/H115,"")</f>
        <v>-0.53623188405797095</v>
      </c>
      <c r="J116" s="14">
        <v>2.61</v>
      </c>
      <c r="K116" s="53">
        <f t="shared" ref="K116" si="229">-IFERROR((J115-J116)/J115,"")</f>
        <v>-0.69185360094451009</v>
      </c>
    </row>
    <row r="117" spans="2:11">
      <c r="B117" s="130"/>
      <c r="C117" s="62">
        <f t="shared" si="133"/>
        <v>44676</v>
      </c>
      <c r="D117" s="18">
        <v>59</v>
      </c>
      <c r="E117" s="44">
        <f t="shared" si="130"/>
        <v>-0.57857142857142863</v>
      </c>
      <c r="F117" s="18">
        <v>562</v>
      </c>
      <c r="G117" s="47">
        <f t="shared" si="130"/>
        <v>0.33175355450236965</v>
      </c>
      <c r="H117" s="13">
        <v>0.48</v>
      </c>
      <c r="I117" s="50">
        <f t="shared" ref="I117" si="230">-IFERROR((H116-H117)/H116,"")</f>
        <v>0.49999999999999989</v>
      </c>
      <c r="J117" s="14">
        <v>7.17</v>
      </c>
      <c r="K117" s="53">
        <f t="shared" ref="K117" si="231">-IFERROR((J116-J117)/J116,"")</f>
        <v>1.7471264367816095</v>
      </c>
    </row>
    <row r="118" spans="2:11">
      <c r="B118" s="130"/>
      <c r="C118" s="62">
        <f t="shared" si="133"/>
        <v>44677</v>
      </c>
      <c r="D118" s="18">
        <v>62</v>
      </c>
      <c r="E118" s="44">
        <f t="shared" si="130"/>
        <v>5.0847457627118647E-2</v>
      </c>
      <c r="F118" s="18">
        <v>338</v>
      </c>
      <c r="G118" s="47">
        <f t="shared" si="130"/>
        <v>-0.39857651245551601</v>
      </c>
      <c r="H118" s="13">
        <v>0.7</v>
      </c>
      <c r="I118" s="50">
        <f t="shared" ref="I118" si="232">-IFERROR((H117-H118)/H117,"")</f>
        <v>0.45833333333333331</v>
      </c>
      <c r="J118" s="14">
        <v>6.65</v>
      </c>
      <c r="K118" s="53">
        <f t="shared" ref="K118" si="233">-IFERROR((J117-J118)/J117,"")</f>
        <v>-7.2524407252440665E-2</v>
      </c>
    </row>
    <row r="119" spans="2:11">
      <c r="B119" s="130"/>
      <c r="C119" s="62">
        <f t="shared" si="133"/>
        <v>44678</v>
      </c>
      <c r="D119" s="18">
        <v>83</v>
      </c>
      <c r="E119" s="44">
        <f t="shared" si="130"/>
        <v>0.33870967741935482</v>
      </c>
      <c r="F119" s="18">
        <v>543</v>
      </c>
      <c r="G119" s="47">
        <f t="shared" si="130"/>
        <v>0.60650887573964496</v>
      </c>
      <c r="H119" s="13">
        <v>0.48</v>
      </c>
      <c r="I119" s="50">
        <f t="shared" ref="I119" si="234">-IFERROR((H118-H119)/H118,"")</f>
        <v>-0.31428571428571428</v>
      </c>
      <c r="J119" s="14">
        <v>8.43</v>
      </c>
      <c r="K119" s="53">
        <f t="shared" ref="K119" si="235">-IFERROR((J118-J119)/J118,"")</f>
        <v>0.26766917293233072</v>
      </c>
    </row>
    <row r="120" spans="2:11">
      <c r="B120" s="130"/>
      <c r="C120" s="62">
        <f t="shared" si="133"/>
        <v>44679</v>
      </c>
      <c r="D120" s="18">
        <v>150</v>
      </c>
      <c r="E120" s="44">
        <f t="shared" si="130"/>
        <v>0.80722891566265065</v>
      </c>
      <c r="F120" s="18">
        <v>359</v>
      </c>
      <c r="G120" s="47">
        <f t="shared" si="130"/>
        <v>-0.33885819521178639</v>
      </c>
      <c r="H120" s="13">
        <v>0.69</v>
      </c>
      <c r="I120" s="50">
        <f t="shared" ref="I120" si="236">-IFERROR((H119-H120)/H119,"")</f>
        <v>0.43749999999999994</v>
      </c>
      <c r="J120" s="14">
        <v>4.88</v>
      </c>
      <c r="K120" s="53">
        <f t="shared" ref="K120" si="237">-IFERROR((J119-J120)/J119,"")</f>
        <v>-0.4211150652431791</v>
      </c>
    </row>
    <row r="121" spans="2:11">
      <c r="B121" s="130"/>
      <c r="C121" s="62">
        <f t="shared" si="133"/>
        <v>44680</v>
      </c>
      <c r="D121" s="18">
        <v>55</v>
      </c>
      <c r="E121" s="44">
        <f t="shared" si="130"/>
        <v>-0.6333333333333333</v>
      </c>
      <c r="F121" s="18">
        <v>251</v>
      </c>
      <c r="G121" s="47">
        <f t="shared" si="130"/>
        <v>-0.30083565459610029</v>
      </c>
      <c r="H121" s="13">
        <v>0.62</v>
      </c>
      <c r="I121" s="50">
        <f t="shared" ref="I121" si="238">-IFERROR((H120-H121)/H120,"")</f>
        <v>-0.10144927536231878</v>
      </c>
      <c r="J121" s="14">
        <v>14.17</v>
      </c>
      <c r="K121" s="53">
        <f t="shared" ref="K121" si="239">-IFERROR((J120-J121)/J120,"")</f>
        <v>1.9036885245901638</v>
      </c>
    </row>
    <row r="122" spans="2:11" ht="17" thickBot="1">
      <c r="B122" s="131"/>
      <c r="C122" s="65">
        <f t="shared" si="133"/>
        <v>44681</v>
      </c>
      <c r="D122" s="25">
        <v>129</v>
      </c>
      <c r="E122" s="45">
        <f t="shared" si="130"/>
        <v>1.3454545454545455</v>
      </c>
      <c r="F122" s="25">
        <v>471</v>
      </c>
      <c r="G122" s="48">
        <f t="shared" si="130"/>
        <v>0.87649402390438247</v>
      </c>
      <c r="H122" s="20">
        <v>0.47</v>
      </c>
      <c r="I122" s="51">
        <f t="shared" ref="I122" si="240">-IFERROR((H121-H122)/H121,"")</f>
        <v>-0.24193548387096778</v>
      </c>
      <c r="J122" s="21">
        <v>3.28</v>
      </c>
      <c r="K122" s="54">
        <f t="shared" ref="K122" si="241">-IFERROR((J121-J122)/J121,"")</f>
        <v>-0.76852505292872275</v>
      </c>
    </row>
    <row r="123" spans="2:11">
      <c r="B123" s="132" t="s">
        <v>4</v>
      </c>
      <c r="C123" s="64">
        <f t="shared" si="133"/>
        <v>44682</v>
      </c>
      <c r="D123" s="26">
        <v>181</v>
      </c>
      <c r="E123" s="46">
        <f t="shared" si="130"/>
        <v>0.40310077519379844</v>
      </c>
      <c r="F123" s="26">
        <v>537</v>
      </c>
      <c r="G123" s="49">
        <f t="shared" si="130"/>
        <v>0.14012738853503184</v>
      </c>
      <c r="H123" s="23">
        <v>0.7</v>
      </c>
      <c r="I123" s="52">
        <f t="shared" ref="I123" si="242">-IFERROR((H122-H123)/H122,"")</f>
        <v>0.48936170212765956</v>
      </c>
      <c r="J123" s="24">
        <v>5.24</v>
      </c>
      <c r="K123" s="55">
        <f t="shared" ref="K123" si="243">-IFERROR((J122-J123)/J122,"")</f>
        <v>0.5975609756097563</v>
      </c>
    </row>
    <row r="124" spans="2:11">
      <c r="B124" s="133"/>
      <c r="C124" s="62">
        <f t="shared" si="133"/>
        <v>44683</v>
      </c>
      <c r="D124" s="18">
        <v>152</v>
      </c>
      <c r="E124" s="44">
        <f t="shared" si="130"/>
        <v>-0.16022099447513813</v>
      </c>
      <c r="F124" s="18">
        <v>428</v>
      </c>
      <c r="G124" s="47">
        <f t="shared" si="130"/>
        <v>-0.20297951582867785</v>
      </c>
      <c r="H124" s="13">
        <v>0.5</v>
      </c>
      <c r="I124" s="50">
        <f t="shared" ref="I124" si="244">-IFERROR((H123-H124)/H123,"")</f>
        <v>-0.28571428571428564</v>
      </c>
      <c r="J124" s="14">
        <v>13</v>
      </c>
      <c r="K124" s="53">
        <f t="shared" ref="K124" si="245">-IFERROR((J123-J124)/J123,"")</f>
        <v>1.4809160305343509</v>
      </c>
    </row>
    <row r="125" spans="2:11">
      <c r="B125" s="133"/>
      <c r="C125" s="62">
        <f t="shared" si="133"/>
        <v>44684</v>
      </c>
      <c r="D125" s="18">
        <v>95</v>
      </c>
      <c r="E125" s="44">
        <f t="shared" si="130"/>
        <v>-0.375</v>
      </c>
      <c r="F125" s="18">
        <v>296</v>
      </c>
      <c r="G125" s="47">
        <f t="shared" si="130"/>
        <v>-0.30841121495327101</v>
      </c>
      <c r="H125" s="13">
        <v>0.38</v>
      </c>
      <c r="I125" s="50">
        <f t="shared" ref="I125" si="246">-IFERROR((H124-H125)/H124,"")</f>
        <v>-0.24</v>
      </c>
      <c r="J125" s="14">
        <v>1.47</v>
      </c>
      <c r="K125" s="53">
        <f t="shared" ref="K125" si="247">-IFERROR((J124-J125)/J124,"")</f>
        <v>-0.88692307692307693</v>
      </c>
    </row>
    <row r="126" spans="2:11">
      <c r="B126" s="133"/>
      <c r="C126" s="62">
        <f t="shared" si="133"/>
        <v>44685</v>
      </c>
      <c r="D126" s="18">
        <v>109</v>
      </c>
      <c r="E126" s="44">
        <f t="shared" si="130"/>
        <v>0.14736842105263157</v>
      </c>
      <c r="F126" s="18">
        <v>183</v>
      </c>
      <c r="G126" s="47">
        <f t="shared" si="130"/>
        <v>-0.38175675675675674</v>
      </c>
      <c r="H126" s="13">
        <v>0.59</v>
      </c>
      <c r="I126" s="50">
        <f t="shared" ref="I126" si="248">-IFERROR((H125-H126)/H125,"")</f>
        <v>0.55263157894736836</v>
      </c>
      <c r="J126" s="14">
        <v>14.45</v>
      </c>
      <c r="K126" s="53">
        <f t="shared" ref="K126" si="249">-IFERROR((J125-J126)/J125,"")</f>
        <v>8.8299319727891152</v>
      </c>
    </row>
    <row r="127" spans="2:11">
      <c r="B127" s="133"/>
      <c r="C127" s="62">
        <f t="shared" si="133"/>
        <v>44686</v>
      </c>
      <c r="D127" s="18">
        <v>108</v>
      </c>
      <c r="E127" s="44">
        <f t="shared" si="130"/>
        <v>-9.1743119266055051E-3</v>
      </c>
      <c r="F127" s="18">
        <v>474</v>
      </c>
      <c r="G127" s="47">
        <f t="shared" si="130"/>
        <v>1.5901639344262295</v>
      </c>
      <c r="H127" s="13">
        <v>0.23</v>
      </c>
      <c r="I127" s="50">
        <f t="shared" ref="I127" si="250">-IFERROR((H126-H127)/H126,"")</f>
        <v>-0.61016949152542377</v>
      </c>
      <c r="J127" s="14">
        <v>10.4</v>
      </c>
      <c r="K127" s="53">
        <f t="shared" ref="K127" si="251">-IFERROR((J126-J127)/J126,"")</f>
        <v>-0.2802768166089965</v>
      </c>
    </row>
    <row r="128" spans="2:11">
      <c r="B128" s="133"/>
      <c r="C128" s="62">
        <f t="shared" si="133"/>
        <v>44687</v>
      </c>
      <c r="D128" s="18">
        <v>108</v>
      </c>
      <c r="E128" s="44">
        <f t="shared" si="130"/>
        <v>0</v>
      </c>
      <c r="F128" s="18">
        <v>476</v>
      </c>
      <c r="G128" s="47">
        <f t="shared" si="130"/>
        <v>4.2194092827004216E-3</v>
      </c>
      <c r="H128" s="13">
        <v>0.61</v>
      </c>
      <c r="I128" s="50">
        <f t="shared" ref="I128" si="252">-IFERROR((H127-H128)/H127,"")</f>
        <v>1.6521739130434783</v>
      </c>
      <c r="J128" s="14">
        <v>9.7200000000000006</v>
      </c>
      <c r="K128" s="53">
        <f t="shared" ref="K128" si="253">-IFERROR((J127-J128)/J127,"")</f>
        <v>-6.538461538461536E-2</v>
      </c>
    </row>
    <row r="129" spans="2:11">
      <c r="B129" s="133"/>
      <c r="C129" s="62">
        <f t="shared" si="133"/>
        <v>44688</v>
      </c>
      <c r="D129" s="18">
        <v>171</v>
      </c>
      <c r="E129" s="44">
        <f t="shared" si="130"/>
        <v>0.58333333333333337</v>
      </c>
      <c r="F129" s="18">
        <v>446</v>
      </c>
      <c r="G129" s="47">
        <f t="shared" si="130"/>
        <v>-6.3025210084033612E-2</v>
      </c>
      <c r="H129" s="13">
        <v>0.42</v>
      </c>
      <c r="I129" s="50">
        <f t="shared" ref="I129" si="254">-IFERROR((H128-H129)/H128,"")</f>
        <v>-0.31147540983606559</v>
      </c>
      <c r="J129" s="14">
        <v>10.33</v>
      </c>
      <c r="K129" s="53">
        <f t="shared" ref="K129" si="255">-IFERROR((J128-J129)/J128,"")</f>
        <v>6.2757201646090471E-2</v>
      </c>
    </row>
    <row r="130" spans="2:11">
      <c r="B130" s="133"/>
      <c r="C130" s="62">
        <f t="shared" si="133"/>
        <v>44689</v>
      </c>
      <c r="D130" s="18">
        <v>139</v>
      </c>
      <c r="E130" s="44">
        <f t="shared" si="130"/>
        <v>-0.1871345029239766</v>
      </c>
      <c r="F130" s="18">
        <v>384</v>
      </c>
      <c r="G130" s="47">
        <f t="shared" si="130"/>
        <v>-0.13901345291479822</v>
      </c>
      <c r="H130" s="13">
        <v>0.36</v>
      </c>
      <c r="I130" s="50">
        <f t="shared" ref="I130" si="256">-IFERROR((H129-H130)/H129,"")</f>
        <v>-0.14285714285714285</v>
      </c>
      <c r="J130" s="14">
        <v>7.03</v>
      </c>
      <c r="K130" s="53">
        <f t="shared" ref="K130" si="257">-IFERROR((J129-J130)/J129,"")</f>
        <v>-0.31945788964181993</v>
      </c>
    </row>
    <row r="131" spans="2:11">
      <c r="B131" s="133"/>
      <c r="C131" s="62">
        <f t="shared" si="133"/>
        <v>44690</v>
      </c>
      <c r="D131" s="18">
        <v>105</v>
      </c>
      <c r="E131" s="44">
        <f t="shared" si="130"/>
        <v>-0.2446043165467626</v>
      </c>
      <c r="F131" s="18">
        <v>383</v>
      </c>
      <c r="G131" s="47">
        <f t="shared" si="130"/>
        <v>-2.6041666666666665E-3</v>
      </c>
      <c r="H131" s="13">
        <v>0.57999999999999996</v>
      </c>
      <c r="I131" s="50">
        <f t="shared" ref="I131" si="258">-IFERROR((H130-H131)/H130,"")</f>
        <v>0.61111111111111105</v>
      </c>
      <c r="J131" s="14">
        <v>15.79</v>
      </c>
      <c r="K131" s="53">
        <f t="shared" ref="K131" si="259">-IFERROR((J130-J131)/J130,"")</f>
        <v>1.2460881934566141</v>
      </c>
    </row>
    <row r="132" spans="2:11">
      <c r="B132" s="133"/>
      <c r="C132" s="62">
        <f t="shared" si="133"/>
        <v>44691</v>
      </c>
      <c r="D132" s="18">
        <v>200</v>
      </c>
      <c r="E132" s="44">
        <f t="shared" ref="E132:G195" si="260">-IFERROR((D131-D132)/D131,"")</f>
        <v>0.90476190476190477</v>
      </c>
      <c r="F132" s="18">
        <v>354</v>
      </c>
      <c r="G132" s="47">
        <f t="shared" si="260"/>
        <v>-7.5718015665796348E-2</v>
      </c>
      <c r="H132" s="13">
        <v>0.43</v>
      </c>
      <c r="I132" s="50">
        <f t="shared" ref="I132" si="261">-IFERROR((H131-H132)/H131,"")</f>
        <v>-0.25862068965517238</v>
      </c>
      <c r="J132" s="14">
        <v>13.85</v>
      </c>
      <c r="K132" s="53">
        <f t="shared" ref="K132" si="262">-IFERROR((J131-J132)/J131,"")</f>
        <v>-0.12286257124762505</v>
      </c>
    </row>
    <row r="133" spans="2:11">
      <c r="B133" s="133"/>
      <c r="C133" s="62">
        <f t="shared" ref="C133:C196" si="263">C132+1</f>
        <v>44692</v>
      </c>
      <c r="D133" s="18">
        <v>69</v>
      </c>
      <c r="E133" s="44">
        <f t="shared" si="260"/>
        <v>-0.65500000000000003</v>
      </c>
      <c r="F133" s="18">
        <v>225</v>
      </c>
      <c r="G133" s="47">
        <f t="shared" si="260"/>
        <v>-0.36440677966101692</v>
      </c>
      <c r="H133" s="13">
        <v>0.38</v>
      </c>
      <c r="I133" s="50">
        <f t="shared" ref="I133" si="264">-IFERROR((H132-H133)/H132,"")</f>
        <v>-0.11627906976744183</v>
      </c>
      <c r="J133" s="14">
        <v>9.8800000000000008</v>
      </c>
      <c r="K133" s="53">
        <f t="shared" ref="K133" si="265">-IFERROR((J132-J133)/J132,"")</f>
        <v>-0.28664259927797825</v>
      </c>
    </row>
    <row r="134" spans="2:11">
      <c r="B134" s="133"/>
      <c r="C134" s="62">
        <f t="shared" si="263"/>
        <v>44693</v>
      </c>
      <c r="D134" s="18">
        <v>97</v>
      </c>
      <c r="E134" s="44">
        <f t="shared" si="260"/>
        <v>0.40579710144927539</v>
      </c>
      <c r="F134" s="18">
        <v>562</v>
      </c>
      <c r="G134" s="47">
        <f t="shared" si="260"/>
        <v>1.4977777777777779</v>
      </c>
      <c r="H134" s="13">
        <v>0.4</v>
      </c>
      <c r="I134" s="50">
        <f t="shared" ref="I134" si="266">-IFERROR((H133-H134)/H133,"")</f>
        <v>5.2631578947368467E-2</v>
      </c>
      <c r="J134" s="14">
        <v>12.62</v>
      </c>
      <c r="K134" s="53">
        <f t="shared" ref="K134" si="267">-IFERROR((J133-J134)/J133,"")</f>
        <v>0.27732793522267191</v>
      </c>
    </row>
    <row r="135" spans="2:11">
      <c r="B135" s="133"/>
      <c r="C135" s="62">
        <f t="shared" si="263"/>
        <v>44694</v>
      </c>
      <c r="D135" s="18">
        <v>87</v>
      </c>
      <c r="E135" s="44">
        <f t="shared" si="260"/>
        <v>-0.10309278350515463</v>
      </c>
      <c r="F135" s="18">
        <v>491</v>
      </c>
      <c r="G135" s="47">
        <f t="shared" si="260"/>
        <v>-0.12633451957295375</v>
      </c>
      <c r="H135" s="13">
        <v>0.26</v>
      </c>
      <c r="I135" s="50">
        <f t="shared" ref="I135" si="268">-IFERROR((H134-H135)/H134,"")</f>
        <v>-0.35000000000000003</v>
      </c>
      <c r="J135" s="14">
        <v>10.1</v>
      </c>
      <c r="K135" s="53">
        <f t="shared" ref="K135" si="269">-IFERROR((J134-J135)/J134,"")</f>
        <v>-0.19968304278922344</v>
      </c>
    </row>
    <row r="136" spans="2:11">
      <c r="B136" s="133"/>
      <c r="C136" s="62">
        <f t="shared" si="263"/>
        <v>44695</v>
      </c>
      <c r="D136" s="18">
        <v>112</v>
      </c>
      <c r="E136" s="44">
        <f t="shared" si="260"/>
        <v>0.28735632183908044</v>
      </c>
      <c r="F136" s="18">
        <v>542</v>
      </c>
      <c r="G136" s="47">
        <f t="shared" si="260"/>
        <v>0.10386965376782077</v>
      </c>
      <c r="H136" s="13">
        <v>0.69</v>
      </c>
      <c r="I136" s="50">
        <f t="shared" ref="I136" si="270">-IFERROR((H135-H136)/H135,"")</f>
        <v>1.6538461538461535</v>
      </c>
      <c r="J136" s="14">
        <v>3.67</v>
      </c>
      <c r="K136" s="53">
        <f t="shared" ref="K136" si="271">-IFERROR((J135-J136)/J135,"")</f>
        <v>-0.63663366336633664</v>
      </c>
    </row>
    <row r="137" spans="2:11">
      <c r="B137" s="133"/>
      <c r="C137" s="62">
        <f t="shared" si="263"/>
        <v>44696</v>
      </c>
      <c r="D137" s="18">
        <v>174</v>
      </c>
      <c r="E137" s="44">
        <f t="shared" si="260"/>
        <v>0.5535714285714286</v>
      </c>
      <c r="F137" s="18">
        <v>277</v>
      </c>
      <c r="G137" s="47">
        <f t="shared" si="260"/>
        <v>-0.48892988929889297</v>
      </c>
      <c r="H137" s="13">
        <v>0.44</v>
      </c>
      <c r="I137" s="50">
        <f t="shared" ref="I137" si="272">-IFERROR((H136-H137)/H136,"")</f>
        <v>-0.36231884057971009</v>
      </c>
      <c r="J137" s="14">
        <v>7.06</v>
      </c>
      <c r="K137" s="53">
        <f t="shared" ref="K137" si="273">-IFERROR((J136-J137)/J136,"")</f>
        <v>0.92370572207084467</v>
      </c>
    </row>
    <row r="138" spans="2:11">
      <c r="B138" s="133"/>
      <c r="C138" s="62">
        <f t="shared" si="263"/>
        <v>44697</v>
      </c>
      <c r="D138" s="18">
        <v>207</v>
      </c>
      <c r="E138" s="44">
        <f t="shared" si="260"/>
        <v>0.18965517241379309</v>
      </c>
      <c r="F138" s="18">
        <v>189</v>
      </c>
      <c r="G138" s="47">
        <f t="shared" si="260"/>
        <v>-0.3176895306859206</v>
      </c>
      <c r="H138" s="13">
        <v>0.24</v>
      </c>
      <c r="I138" s="50">
        <f t="shared" ref="I138" si="274">-IFERROR((H137-H138)/H137,"")</f>
        <v>-0.45454545454545459</v>
      </c>
      <c r="J138" s="14">
        <v>15.8</v>
      </c>
      <c r="K138" s="53">
        <f t="shared" ref="K138" si="275">-IFERROR((J137-J138)/J137,"")</f>
        <v>1.2379603399433432</v>
      </c>
    </row>
    <row r="139" spans="2:11">
      <c r="B139" s="133"/>
      <c r="C139" s="62">
        <f t="shared" si="263"/>
        <v>44698</v>
      </c>
      <c r="D139" s="18">
        <v>100</v>
      </c>
      <c r="E139" s="44">
        <f t="shared" si="260"/>
        <v>-0.51690821256038644</v>
      </c>
      <c r="F139" s="18">
        <v>438</v>
      </c>
      <c r="G139" s="47">
        <f t="shared" si="260"/>
        <v>1.3174603174603174</v>
      </c>
      <c r="H139" s="13">
        <v>0.62</v>
      </c>
      <c r="I139" s="50">
        <f t="shared" ref="I139" si="276">-IFERROR((H138-H139)/H138,"")</f>
        <v>1.5833333333333335</v>
      </c>
      <c r="J139" s="14">
        <v>1.37</v>
      </c>
      <c r="K139" s="53">
        <f t="shared" ref="K139" si="277">-IFERROR((J138-J139)/J138,"")</f>
        <v>-0.91329113924050631</v>
      </c>
    </row>
    <row r="140" spans="2:11">
      <c r="B140" s="133"/>
      <c r="C140" s="62">
        <f t="shared" si="263"/>
        <v>44699</v>
      </c>
      <c r="D140" s="18">
        <v>58</v>
      </c>
      <c r="E140" s="44">
        <f t="shared" si="260"/>
        <v>-0.42</v>
      </c>
      <c r="F140" s="18">
        <v>368</v>
      </c>
      <c r="G140" s="47">
        <f t="shared" si="260"/>
        <v>-0.15981735159817351</v>
      </c>
      <c r="H140" s="13">
        <v>0.44</v>
      </c>
      <c r="I140" s="50">
        <f t="shared" ref="I140" si="278">-IFERROR((H139-H140)/H139,"")</f>
        <v>-0.29032258064516125</v>
      </c>
      <c r="J140" s="14">
        <v>8.56</v>
      </c>
      <c r="K140" s="53">
        <f t="shared" ref="K140" si="279">-IFERROR((J139-J140)/J139,"")</f>
        <v>5.2481751824817513</v>
      </c>
    </row>
    <row r="141" spans="2:11">
      <c r="B141" s="133"/>
      <c r="C141" s="62">
        <f t="shared" si="263"/>
        <v>44700</v>
      </c>
      <c r="D141" s="18">
        <v>186</v>
      </c>
      <c r="E141" s="44">
        <f t="shared" si="260"/>
        <v>2.2068965517241379</v>
      </c>
      <c r="F141" s="18">
        <v>401</v>
      </c>
      <c r="G141" s="47">
        <f t="shared" si="260"/>
        <v>8.9673913043478257E-2</v>
      </c>
      <c r="H141" s="13">
        <v>0.51</v>
      </c>
      <c r="I141" s="50">
        <f t="shared" ref="I141" si="280">-IFERROR((H140-H141)/H140,"")</f>
        <v>0.15909090909090912</v>
      </c>
      <c r="J141" s="14">
        <v>5.57</v>
      </c>
      <c r="K141" s="53">
        <f t="shared" ref="K141" si="281">-IFERROR((J140-J141)/J140,"")</f>
        <v>-0.34929906542056077</v>
      </c>
    </row>
    <row r="142" spans="2:11">
      <c r="B142" s="133"/>
      <c r="C142" s="62">
        <f t="shared" si="263"/>
        <v>44701</v>
      </c>
      <c r="D142" s="18">
        <v>82</v>
      </c>
      <c r="E142" s="44">
        <f t="shared" si="260"/>
        <v>-0.55913978494623651</v>
      </c>
      <c r="F142" s="18">
        <v>328</v>
      </c>
      <c r="G142" s="47">
        <f t="shared" si="260"/>
        <v>-0.18204488778054864</v>
      </c>
      <c r="H142" s="13">
        <v>0.52</v>
      </c>
      <c r="I142" s="50">
        <f t="shared" ref="I142" si="282">-IFERROR((H141-H142)/H141,"")</f>
        <v>1.9607843137254919E-2</v>
      </c>
      <c r="J142" s="14">
        <v>10.029999999999999</v>
      </c>
      <c r="K142" s="53">
        <f t="shared" ref="K142" si="283">-IFERROR((J141-J142)/J141,"")</f>
        <v>0.80071813285457794</v>
      </c>
    </row>
    <row r="143" spans="2:11">
      <c r="B143" s="133"/>
      <c r="C143" s="62">
        <f t="shared" si="263"/>
        <v>44702</v>
      </c>
      <c r="D143" s="18">
        <v>200</v>
      </c>
      <c r="E143" s="44">
        <f t="shared" si="260"/>
        <v>1.4390243902439024</v>
      </c>
      <c r="F143" s="18">
        <v>223</v>
      </c>
      <c r="G143" s="47">
        <f t="shared" si="260"/>
        <v>-0.3201219512195122</v>
      </c>
      <c r="H143" s="13">
        <v>0.31</v>
      </c>
      <c r="I143" s="50">
        <f t="shared" ref="I143" si="284">-IFERROR((H142-H143)/H142,"")</f>
        <v>-0.40384615384615385</v>
      </c>
      <c r="J143" s="14">
        <v>6.42</v>
      </c>
      <c r="K143" s="53">
        <f t="shared" ref="K143" si="285">-IFERROR((J142-J143)/J142,"")</f>
        <v>-0.3599202392821535</v>
      </c>
    </row>
    <row r="144" spans="2:11">
      <c r="B144" s="133"/>
      <c r="C144" s="62">
        <f t="shared" si="263"/>
        <v>44703</v>
      </c>
      <c r="D144" s="18">
        <v>96</v>
      </c>
      <c r="E144" s="44">
        <f t="shared" si="260"/>
        <v>-0.52</v>
      </c>
      <c r="F144" s="18">
        <v>590</v>
      </c>
      <c r="G144" s="47">
        <f t="shared" si="260"/>
        <v>1.6457399103139014</v>
      </c>
      <c r="H144" s="13">
        <v>0.64</v>
      </c>
      <c r="I144" s="50">
        <f t="shared" ref="I144" si="286">-IFERROR((H143-H144)/H143,"")</f>
        <v>1.0645161290322582</v>
      </c>
      <c r="J144" s="14">
        <v>2.76</v>
      </c>
      <c r="K144" s="53">
        <f t="shared" ref="K144" si="287">-IFERROR((J143-J144)/J143,"")</f>
        <v>-0.5700934579439253</v>
      </c>
    </row>
    <row r="145" spans="2:11">
      <c r="B145" s="133"/>
      <c r="C145" s="62">
        <f t="shared" si="263"/>
        <v>44704</v>
      </c>
      <c r="D145" s="18">
        <v>190</v>
      </c>
      <c r="E145" s="44">
        <f t="shared" si="260"/>
        <v>0.97916666666666663</v>
      </c>
      <c r="F145" s="18">
        <v>323</v>
      </c>
      <c r="G145" s="47">
        <f t="shared" si="260"/>
        <v>-0.45254237288135596</v>
      </c>
      <c r="H145" s="13">
        <v>0.49</v>
      </c>
      <c r="I145" s="50">
        <f t="shared" ref="I145" si="288">-IFERROR((H144-H145)/H144,"")</f>
        <v>-0.23437500000000003</v>
      </c>
      <c r="J145" s="14">
        <v>10.81</v>
      </c>
      <c r="K145" s="53">
        <f t="shared" ref="K145" si="289">-IFERROR((J144-J145)/J144,"")</f>
        <v>2.916666666666667</v>
      </c>
    </row>
    <row r="146" spans="2:11">
      <c r="B146" s="133"/>
      <c r="C146" s="62">
        <f t="shared" si="263"/>
        <v>44705</v>
      </c>
      <c r="D146" s="18">
        <v>203</v>
      </c>
      <c r="E146" s="44">
        <f t="shared" si="260"/>
        <v>6.8421052631578952E-2</v>
      </c>
      <c r="F146" s="18">
        <v>335</v>
      </c>
      <c r="G146" s="47">
        <f t="shared" si="260"/>
        <v>3.7151702786377708E-2</v>
      </c>
      <c r="H146" s="13">
        <v>0.61</v>
      </c>
      <c r="I146" s="50">
        <f t="shared" ref="I146" si="290">-IFERROR((H145-H146)/H145,"")</f>
        <v>0.24489795918367346</v>
      </c>
      <c r="J146" s="14">
        <v>5.8</v>
      </c>
      <c r="K146" s="53">
        <f t="shared" ref="K146" si="291">-IFERROR((J145-J146)/J145,"")</f>
        <v>-0.46345975948196116</v>
      </c>
    </row>
    <row r="147" spans="2:11">
      <c r="B147" s="133"/>
      <c r="C147" s="62">
        <f t="shared" si="263"/>
        <v>44706</v>
      </c>
      <c r="D147" s="18">
        <v>205</v>
      </c>
      <c r="E147" s="44">
        <f t="shared" si="260"/>
        <v>9.852216748768473E-3</v>
      </c>
      <c r="F147" s="18">
        <v>282</v>
      </c>
      <c r="G147" s="47">
        <f t="shared" si="260"/>
        <v>-0.15820895522388059</v>
      </c>
      <c r="H147" s="13">
        <v>0.62</v>
      </c>
      <c r="I147" s="50">
        <f t="shared" ref="I147" si="292">-IFERROR((H146-H147)/H146,"")</f>
        <v>1.6393442622950834E-2</v>
      </c>
      <c r="J147" s="14">
        <v>2.2200000000000002</v>
      </c>
      <c r="K147" s="53">
        <f t="shared" ref="K147" si="293">-IFERROR((J146-J147)/J146,"")</f>
        <v>-0.61724137931034473</v>
      </c>
    </row>
    <row r="148" spans="2:11">
      <c r="B148" s="133"/>
      <c r="C148" s="62">
        <f t="shared" si="263"/>
        <v>44707</v>
      </c>
      <c r="D148" s="18">
        <v>188</v>
      </c>
      <c r="E148" s="44">
        <f t="shared" si="260"/>
        <v>-8.2926829268292687E-2</v>
      </c>
      <c r="F148" s="18">
        <v>324</v>
      </c>
      <c r="G148" s="47">
        <f t="shared" si="260"/>
        <v>0.14893617021276595</v>
      </c>
      <c r="H148" s="13">
        <v>0.65</v>
      </c>
      <c r="I148" s="50">
        <f t="shared" ref="I148" si="294">-IFERROR((H147-H148)/H147,"")</f>
        <v>4.8387096774193589E-2</v>
      </c>
      <c r="J148" s="14">
        <v>8.17</v>
      </c>
      <c r="K148" s="53">
        <f t="shared" ref="K148" si="295">-IFERROR((J147-J148)/J147,"")</f>
        <v>2.6801801801801797</v>
      </c>
    </row>
    <row r="149" spans="2:11">
      <c r="B149" s="133"/>
      <c r="C149" s="62">
        <f t="shared" si="263"/>
        <v>44708</v>
      </c>
      <c r="D149" s="18">
        <v>190</v>
      </c>
      <c r="E149" s="44">
        <f t="shared" si="260"/>
        <v>1.0638297872340425E-2</v>
      </c>
      <c r="F149" s="18">
        <v>430</v>
      </c>
      <c r="G149" s="47">
        <f t="shared" si="260"/>
        <v>0.3271604938271605</v>
      </c>
      <c r="H149" s="13">
        <v>0.26</v>
      </c>
      <c r="I149" s="50">
        <f t="shared" ref="I149" si="296">-IFERROR((H148-H149)/H148,"")</f>
        <v>-0.6</v>
      </c>
      <c r="J149" s="14">
        <v>2.2200000000000002</v>
      </c>
      <c r="K149" s="53">
        <f t="shared" ref="K149" si="297">-IFERROR((J148-J149)/J148,"")</f>
        <v>-0.72827417380660942</v>
      </c>
    </row>
    <row r="150" spans="2:11">
      <c r="B150" s="133"/>
      <c r="C150" s="62">
        <f t="shared" si="263"/>
        <v>44709</v>
      </c>
      <c r="D150" s="18">
        <v>198</v>
      </c>
      <c r="E150" s="44">
        <f t="shared" si="260"/>
        <v>4.2105263157894736E-2</v>
      </c>
      <c r="F150" s="18">
        <v>247</v>
      </c>
      <c r="G150" s="47">
        <f t="shared" si="260"/>
        <v>-0.42558139534883721</v>
      </c>
      <c r="H150" s="13">
        <v>0.46</v>
      </c>
      <c r="I150" s="50">
        <f t="shared" ref="I150" si="298">-IFERROR((H149-H150)/H149,"")</f>
        <v>0.76923076923076927</v>
      </c>
      <c r="J150" s="14">
        <v>12.83</v>
      </c>
      <c r="K150" s="53">
        <f t="shared" ref="K150" si="299">-IFERROR((J149-J150)/J149,"")</f>
        <v>4.7792792792792786</v>
      </c>
    </row>
    <row r="151" spans="2:11">
      <c r="B151" s="133"/>
      <c r="C151" s="62">
        <f t="shared" si="263"/>
        <v>44710</v>
      </c>
      <c r="D151" s="18">
        <v>71</v>
      </c>
      <c r="E151" s="44">
        <f t="shared" si="260"/>
        <v>-0.64141414141414144</v>
      </c>
      <c r="F151" s="18">
        <v>388</v>
      </c>
      <c r="G151" s="47">
        <f t="shared" si="260"/>
        <v>0.57085020242914974</v>
      </c>
      <c r="H151" s="13">
        <v>0.66</v>
      </c>
      <c r="I151" s="50">
        <f t="shared" ref="I151" si="300">-IFERROR((H150-H151)/H150,"")</f>
        <v>0.43478260869565216</v>
      </c>
      <c r="J151" s="14">
        <v>9.48</v>
      </c>
      <c r="K151" s="53">
        <f t="shared" ref="K151" si="301">-IFERROR((J150-J151)/J150,"")</f>
        <v>-0.26110678098207324</v>
      </c>
    </row>
    <row r="152" spans="2:11">
      <c r="B152" s="133"/>
      <c r="C152" s="62">
        <f t="shared" si="263"/>
        <v>44711</v>
      </c>
      <c r="D152" s="18">
        <v>152</v>
      </c>
      <c r="E152" s="44">
        <f t="shared" si="260"/>
        <v>1.1408450704225352</v>
      </c>
      <c r="F152" s="18">
        <v>416</v>
      </c>
      <c r="G152" s="47">
        <f t="shared" si="260"/>
        <v>7.2164948453608241E-2</v>
      </c>
      <c r="H152" s="13">
        <v>0.48</v>
      </c>
      <c r="I152" s="50">
        <f t="shared" ref="I152" si="302">-IFERROR((H151-H152)/H151,"")</f>
        <v>-0.27272727272727276</v>
      </c>
      <c r="J152" s="14">
        <v>8.06</v>
      </c>
      <c r="K152" s="53">
        <f t="shared" ref="K152" si="303">-IFERROR((J151-J152)/J151,"")</f>
        <v>-0.14978902953586495</v>
      </c>
    </row>
    <row r="153" spans="2:11" ht="17" thickBot="1">
      <c r="B153" s="134"/>
      <c r="C153" s="65">
        <f t="shared" si="263"/>
        <v>44712</v>
      </c>
      <c r="D153" s="25">
        <v>175</v>
      </c>
      <c r="E153" s="45">
        <f t="shared" si="260"/>
        <v>0.15131578947368421</v>
      </c>
      <c r="F153" s="25">
        <v>288</v>
      </c>
      <c r="G153" s="48">
        <f t="shared" si="260"/>
        <v>-0.30769230769230771</v>
      </c>
      <c r="H153" s="20">
        <v>0.7</v>
      </c>
      <c r="I153" s="51">
        <f t="shared" ref="I153" si="304">-IFERROR((H152-H153)/H152,"")</f>
        <v>0.45833333333333331</v>
      </c>
      <c r="J153" s="21">
        <v>7.46</v>
      </c>
      <c r="K153" s="54">
        <f t="shared" ref="K153" si="305">-IFERROR((J152-J153)/J152,"")</f>
        <v>-7.4441687344913215E-2</v>
      </c>
    </row>
    <row r="154" spans="2:11">
      <c r="B154" s="129" t="s">
        <v>5</v>
      </c>
      <c r="C154" s="64">
        <f t="shared" si="263"/>
        <v>44713</v>
      </c>
      <c r="D154" s="26">
        <v>182</v>
      </c>
      <c r="E154" s="46">
        <f t="shared" si="260"/>
        <v>0.04</v>
      </c>
      <c r="F154" s="26">
        <v>389</v>
      </c>
      <c r="G154" s="49">
        <f t="shared" si="260"/>
        <v>0.35069444444444442</v>
      </c>
      <c r="H154" s="23">
        <v>0.47</v>
      </c>
      <c r="I154" s="52">
        <f t="shared" ref="I154" si="306">-IFERROR((H153-H154)/H153,"")</f>
        <v>-0.32857142857142857</v>
      </c>
      <c r="J154" s="24">
        <v>14.16</v>
      </c>
      <c r="K154" s="55">
        <f t="shared" ref="K154" si="307">-IFERROR((J153-J154)/J153,"")</f>
        <v>0.89812332439678288</v>
      </c>
    </row>
    <row r="155" spans="2:11">
      <c r="B155" s="130"/>
      <c r="C155" s="62">
        <f t="shared" si="263"/>
        <v>44714</v>
      </c>
      <c r="D155" s="18">
        <v>152</v>
      </c>
      <c r="E155" s="44">
        <f t="shared" si="260"/>
        <v>-0.16483516483516483</v>
      </c>
      <c r="F155" s="18">
        <v>195</v>
      </c>
      <c r="G155" s="47">
        <f t="shared" si="260"/>
        <v>-0.49871465295629819</v>
      </c>
      <c r="H155" s="13">
        <v>0.4</v>
      </c>
      <c r="I155" s="50">
        <f t="shared" ref="I155" si="308">-IFERROR((H154-H155)/H154,"")</f>
        <v>-0.14893617021276587</v>
      </c>
      <c r="J155" s="14">
        <v>13.24</v>
      </c>
      <c r="K155" s="53">
        <f t="shared" ref="K155" si="309">-IFERROR((J154-J155)/J154,"")</f>
        <v>-6.4971751412429377E-2</v>
      </c>
    </row>
    <row r="156" spans="2:11">
      <c r="B156" s="130"/>
      <c r="C156" s="62">
        <f t="shared" si="263"/>
        <v>44715</v>
      </c>
      <c r="D156" s="18">
        <v>64</v>
      </c>
      <c r="E156" s="44">
        <f t="shared" si="260"/>
        <v>-0.57894736842105265</v>
      </c>
      <c r="F156" s="18">
        <v>332</v>
      </c>
      <c r="G156" s="47">
        <f t="shared" si="260"/>
        <v>0.70256410256410251</v>
      </c>
      <c r="H156" s="13">
        <v>0.56000000000000005</v>
      </c>
      <c r="I156" s="50">
        <f t="shared" ref="I156" si="310">-IFERROR((H155-H156)/H155,"")</f>
        <v>0.40000000000000008</v>
      </c>
      <c r="J156" s="14">
        <v>11.32</v>
      </c>
      <c r="K156" s="53">
        <f t="shared" ref="K156" si="311">-IFERROR((J155-J156)/J155,"")</f>
        <v>-0.14501510574018125</v>
      </c>
    </row>
    <row r="157" spans="2:11">
      <c r="B157" s="130"/>
      <c r="C157" s="62">
        <f t="shared" si="263"/>
        <v>44716</v>
      </c>
      <c r="D157" s="18">
        <v>76</v>
      </c>
      <c r="E157" s="44">
        <f t="shared" si="260"/>
        <v>0.1875</v>
      </c>
      <c r="F157" s="18">
        <v>371</v>
      </c>
      <c r="G157" s="47">
        <f t="shared" si="260"/>
        <v>0.11746987951807229</v>
      </c>
      <c r="H157" s="13">
        <v>0.66</v>
      </c>
      <c r="I157" s="50">
        <f t="shared" ref="I157" si="312">-IFERROR((H156-H157)/H156,"")</f>
        <v>0.17857142857142852</v>
      </c>
      <c r="J157" s="14">
        <v>12.3</v>
      </c>
      <c r="K157" s="53">
        <f t="shared" ref="K157" si="313">-IFERROR((J156-J157)/J156,"")</f>
        <v>8.6572438162544202E-2</v>
      </c>
    </row>
    <row r="158" spans="2:11">
      <c r="B158" s="130"/>
      <c r="C158" s="62">
        <f t="shared" si="263"/>
        <v>44717</v>
      </c>
      <c r="D158" s="18">
        <v>91</v>
      </c>
      <c r="E158" s="44">
        <f t="shared" si="260"/>
        <v>0.19736842105263158</v>
      </c>
      <c r="F158" s="18">
        <v>248</v>
      </c>
      <c r="G158" s="47">
        <f t="shared" si="260"/>
        <v>-0.33153638814016173</v>
      </c>
      <c r="H158" s="13">
        <v>0.64</v>
      </c>
      <c r="I158" s="50">
        <f t="shared" ref="I158" si="314">-IFERROR((H157-H158)/H157,"")</f>
        <v>-3.0303030303030328E-2</v>
      </c>
      <c r="J158" s="14">
        <v>6.37</v>
      </c>
      <c r="K158" s="53">
        <f t="shared" ref="K158" si="315">-IFERROR((J157-J158)/J157,"")</f>
        <v>-0.48211382113821138</v>
      </c>
    </row>
    <row r="159" spans="2:11">
      <c r="B159" s="130"/>
      <c r="C159" s="62">
        <f t="shared" si="263"/>
        <v>44718</v>
      </c>
      <c r="D159" s="18">
        <v>97</v>
      </c>
      <c r="E159" s="44">
        <f t="shared" si="260"/>
        <v>6.5934065934065936E-2</v>
      </c>
      <c r="F159" s="18">
        <v>272</v>
      </c>
      <c r="G159" s="47">
        <f t="shared" si="260"/>
        <v>9.6774193548387094E-2</v>
      </c>
      <c r="H159" s="13">
        <v>0.51</v>
      </c>
      <c r="I159" s="50">
        <f t="shared" ref="I159" si="316">-IFERROR((H158-H159)/H158,"")</f>
        <v>-0.203125</v>
      </c>
      <c r="J159" s="14">
        <v>11.65</v>
      </c>
      <c r="K159" s="53">
        <f t="shared" ref="K159" si="317">-IFERROR((J158-J159)/J158,"")</f>
        <v>0.82888540031397173</v>
      </c>
    </row>
    <row r="160" spans="2:11">
      <c r="B160" s="130"/>
      <c r="C160" s="62">
        <f t="shared" si="263"/>
        <v>44719</v>
      </c>
      <c r="D160" s="18">
        <v>56</v>
      </c>
      <c r="E160" s="44">
        <f t="shared" si="260"/>
        <v>-0.42268041237113402</v>
      </c>
      <c r="F160" s="18">
        <v>505</v>
      </c>
      <c r="G160" s="47">
        <f t="shared" si="260"/>
        <v>0.85661764705882348</v>
      </c>
      <c r="H160" s="13">
        <v>0.7</v>
      </c>
      <c r="I160" s="50">
        <f t="shared" ref="I160" si="318">-IFERROR((H159-H160)/H159,"")</f>
        <v>0.37254901960784303</v>
      </c>
      <c r="J160" s="14">
        <v>14.49</v>
      </c>
      <c r="K160" s="53">
        <f t="shared" ref="K160" si="319">-IFERROR((J159-J160)/J159,"")</f>
        <v>0.24377682403433473</v>
      </c>
    </row>
    <row r="161" spans="2:11">
      <c r="B161" s="130"/>
      <c r="C161" s="62">
        <f t="shared" si="263"/>
        <v>44720</v>
      </c>
      <c r="D161" s="18">
        <v>163</v>
      </c>
      <c r="E161" s="44">
        <f t="shared" si="260"/>
        <v>1.9107142857142858</v>
      </c>
      <c r="F161" s="18">
        <v>255</v>
      </c>
      <c r="G161" s="47">
        <f t="shared" si="260"/>
        <v>-0.49504950495049505</v>
      </c>
      <c r="H161" s="13">
        <v>0.39</v>
      </c>
      <c r="I161" s="50">
        <f t="shared" ref="I161" si="320">-IFERROR((H160-H161)/H160,"")</f>
        <v>-0.44285714285714278</v>
      </c>
      <c r="J161" s="14">
        <v>14.06</v>
      </c>
      <c r="K161" s="53">
        <f t="shared" ref="K161" si="321">-IFERROR((J160-J161)/J160,"")</f>
        <v>-2.9675638371290527E-2</v>
      </c>
    </row>
    <row r="162" spans="2:11">
      <c r="B162" s="130"/>
      <c r="C162" s="62">
        <f t="shared" si="263"/>
        <v>44721</v>
      </c>
      <c r="D162" s="18">
        <v>134</v>
      </c>
      <c r="E162" s="44">
        <f t="shared" si="260"/>
        <v>-0.17791411042944785</v>
      </c>
      <c r="F162" s="18">
        <v>522</v>
      </c>
      <c r="G162" s="47">
        <f t="shared" si="260"/>
        <v>1.0470588235294118</v>
      </c>
      <c r="H162" s="13">
        <v>0.28999999999999998</v>
      </c>
      <c r="I162" s="50">
        <f t="shared" ref="I162" si="322">-IFERROR((H161-H162)/H161,"")</f>
        <v>-0.2564102564102565</v>
      </c>
      <c r="J162" s="14">
        <v>6.7</v>
      </c>
      <c r="K162" s="53">
        <f t="shared" ref="K162" si="323">-IFERROR((J161-J162)/J161,"")</f>
        <v>-0.5234708392603129</v>
      </c>
    </row>
    <row r="163" spans="2:11">
      <c r="B163" s="130"/>
      <c r="C163" s="62">
        <f t="shared" si="263"/>
        <v>44722</v>
      </c>
      <c r="D163" s="18">
        <v>207</v>
      </c>
      <c r="E163" s="44">
        <f t="shared" si="260"/>
        <v>0.54477611940298509</v>
      </c>
      <c r="F163" s="18">
        <v>389</v>
      </c>
      <c r="G163" s="47">
        <f t="shared" si="260"/>
        <v>-0.25478927203065133</v>
      </c>
      <c r="H163" s="13">
        <v>0.22</v>
      </c>
      <c r="I163" s="50">
        <f t="shared" ref="I163" si="324">-IFERROR((H162-H163)/H162,"")</f>
        <v>-0.24137931034482754</v>
      </c>
      <c r="J163" s="14">
        <v>7.94</v>
      </c>
      <c r="K163" s="53">
        <f t="shared" ref="K163" si="325">-IFERROR((J162-J163)/J162,"")</f>
        <v>0.18507462686567167</v>
      </c>
    </row>
    <row r="164" spans="2:11">
      <c r="B164" s="130"/>
      <c r="C164" s="62">
        <f t="shared" si="263"/>
        <v>44723</v>
      </c>
      <c r="D164" s="18">
        <v>62</v>
      </c>
      <c r="E164" s="44">
        <f t="shared" si="260"/>
        <v>-0.70048309178743962</v>
      </c>
      <c r="F164" s="18">
        <v>548</v>
      </c>
      <c r="G164" s="47">
        <f t="shared" si="260"/>
        <v>0.40874035989717222</v>
      </c>
      <c r="H164" s="13">
        <v>0.28000000000000003</v>
      </c>
      <c r="I164" s="50">
        <f t="shared" ref="I164" si="326">-IFERROR((H163-H164)/H163,"")</f>
        <v>0.27272727272727282</v>
      </c>
      <c r="J164" s="14">
        <v>2.13</v>
      </c>
      <c r="K164" s="53">
        <f t="shared" ref="K164" si="327">-IFERROR((J163-J164)/J163,"")</f>
        <v>-0.73173803526448367</v>
      </c>
    </row>
    <row r="165" spans="2:11">
      <c r="B165" s="130"/>
      <c r="C165" s="62">
        <f t="shared" si="263"/>
        <v>44724</v>
      </c>
      <c r="D165" s="18">
        <v>165</v>
      </c>
      <c r="E165" s="44">
        <f t="shared" si="260"/>
        <v>1.6612903225806452</v>
      </c>
      <c r="F165" s="18">
        <v>486</v>
      </c>
      <c r="G165" s="47">
        <f t="shared" si="260"/>
        <v>-0.11313868613138686</v>
      </c>
      <c r="H165" s="13">
        <v>0.49</v>
      </c>
      <c r="I165" s="50">
        <f t="shared" ref="I165" si="328">-IFERROR((H164-H165)/H164,"")</f>
        <v>0.74999999999999978</v>
      </c>
      <c r="J165" s="14">
        <v>16.18</v>
      </c>
      <c r="K165" s="53">
        <f t="shared" ref="K165" si="329">-IFERROR((J164-J165)/J164,"")</f>
        <v>6.5962441314553999</v>
      </c>
    </row>
    <row r="166" spans="2:11">
      <c r="B166" s="130"/>
      <c r="C166" s="62">
        <f t="shared" si="263"/>
        <v>44725</v>
      </c>
      <c r="D166" s="18">
        <v>57</v>
      </c>
      <c r="E166" s="44">
        <f t="shared" si="260"/>
        <v>-0.65454545454545454</v>
      </c>
      <c r="F166" s="18">
        <v>292</v>
      </c>
      <c r="G166" s="47">
        <f t="shared" si="260"/>
        <v>-0.3991769547325103</v>
      </c>
      <c r="H166" s="13">
        <v>0.59</v>
      </c>
      <c r="I166" s="50">
        <f t="shared" ref="I166" si="330">-IFERROR((H165-H166)/H165,"")</f>
        <v>0.20408163265306117</v>
      </c>
      <c r="J166" s="14">
        <v>2.73</v>
      </c>
      <c r="K166" s="53">
        <f t="shared" ref="K166" si="331">-IFERROR((J165-J166)/J165,"")</f>
        <v>-0.83127317676143386</v>
      </c>
    </row>
    <row r="167" spans="2:11">
      <c r="B167" s="130"/>
      <c r="C167" s="62">
        <f t="shared" si="263"/>
        <v>44726</v>
      </c>
      <c r="D167" s="18">
        <v>159</v>
      </c>
      <c r="E167" s="44">
        <f t="shared" si="260"/>
        <v>1.7894736842105263</v>
      </c>
      <c r="F167" s="18">
        <v>450</v>
      </c>
      <c r="G167" s="47">
        <f t="shared" si="260"/>
        <v>0.54109589041095896</v>
      </c>
      <c r="H167" s="13">
        <v>0.44</v>
      </c>
      <c r="I167" s="50">
        <f t="shared" ref="I167" si="332">-IFERROR((H166-H167)/H166,"")</f>
        <v>-0.25423728813559315</v>
      </c>
      <c r="J167" s="14">
        <v>8.07</v>
      </c>
      <c r="K167" s="53">
        <f t="shared" ref="K167" si="333">-IFERROR((J166-J167)/J166,"")</f>
        <v>1.956043956043956</v>
      </c>
    </row>
    <row r="168" spans="2:11">
      <c r="B168" s="130"/>
      <c r="C168" s="62">
        <f t="shared" si="263"/>
        <v>44727</v>
      </c>
      <c r="D168" s="18">
        <v>54</v>
      </c>
      <c r="E168" s="44">
        <f t="shared" si="260"/>
        <v>-0.660377358490566</v>
      </c>
      <c r="F168" s="18">
        <v>402</v>
      </c>
      <c r="G168" s="47">
        <f t="shared" si="260"/>
        <v>-0.10666666666666667</v>
      </c>
      <c r="H168" s="13">
        <v>0.35</v>
      </c>
      <c r="I168" s="50">
        <f t="shared" ref="I168" si="334">-IFERROR((H167-H168)/H167,"")</f>
        <v>-0.20454545454545461</v>
      </c>
      <c r="J168" s="14">
        <v>14.58</v>
      </c>
      <c r="K168" s="53">
        <f t="shared" ref="K168" si="335">-IFERROR((J167-J168)/J167,"")</f>
        <v>0.80669144981412633</v>
      </c>
    </row>
    <row r="169" spans="2:11">
      <c r="B169" s="130"/>
      <c r="C169" s="62">
        <f t="shared" si="263"/>
        <v>44728</v>
      </c>
      <c r="D169" s="18">
        <v>183</v>
      </c>
      <c r="E169" s="44">
        <f t="shared" si="260"/>
        <v>2.3888888888888888</v>
      </c>
      <c r="F169" s="18">
        <v>457</v>
      </c>
      <c r="G169" s="47">
        <f t="shared" si="260"/>
        <v>0.13681592039800994</v>
      </c>
      <c r="H169" s="13">
        <v>0.61</v>
      </c>
      <c r="I169" s="50">
        <f t="shared" ref="I169" si="336">-IFERROR((H168-H169)/H168,"")</f>
        <v>0.74285714285714288</v>
      </c>
      <c r="J169" s="14">
        <v>8.3000000000000007</v>
      </c>
      <c r="K169" s="53">
        <f t="shared" ref="K169" si="337">-IFERROR((J168-J169)/J168,"")</f>
        <v>-0.43072702331961588</v>
      </c>
    </row>
    <row r="170" spans="2:11">
      <c r="B170" s="130"/>
      <c r="C170" s="62">
        <f t="shared" si="263"/>
        <v>44729</v>
      </c>
      <c r="D170" s="18">
        <v>107</v>
      </c>
      <c r="E170" s="44">
        <f t="shared" si="260"/>
        <v>-0.41530054644808745</v>
      </c>
      <c r="F170" s="18">
        <v>362</v>
      </c>
      <c r="G170" s="47">
        <f t="shared" si="260"/>
        <v>-0.20787746170678337</v>
      </c>
      <c r="H170" s="13">
        <v>0.21</v>
      </c>
      <c r="I170" s="50">
        <f t="shared" ref="I170" si="338">-IFERROR((H169-H170)/H169,"")</f>
        <v>-0.65573770491803285</v>
      </c>
      <c r="J170" s="14">
        <v>4.03</v>
      </c>
      <c r="K170" s="53">
        <f t="shared" ref="K170" si="339">-IFERROR((J169-J170)/J169,"")</f>
        <v>-0.51445783132530121</v>
      </c>
    </row>
    <row r="171" spans="2:11">
      <c r="B171" s="130"/>
      <c r="C171" s="62">
        <f t="shared" si="263"/>
        <v>44730</v>
      </c>
      <c r="D171" s="18">
        <v>50</v>
      </c>
      <c r="E171" s="44">
        <f t="shared" si="260"/>
        <v>-0.53271028037383172</v>
      </c>
      <c r="F171" s="18">
        <v>587</v>
      </c>
      <c r="G171" s="47">
        <f t="shared" si="260"/>
        <v>0.62154696132596687</v>
      </c>
      <c r="H171" s="13">
        <v>0.45</v>
      </c>
      <c r="I171" s="50">
        <f t="shared" ref="I171" si="340">-IFERROR((H170-H171)/H170,"")</f>
        <v>1.142857142857143</v>
      </c>
      <c r="J171" s="14">
        <v>2.92</v>
      </c>
      <c r="K171" s="53">
        <f t="shared" ref="K171" si="341">-IFERROR((J170-J171)/J170,"")</f>
        <v>-0.27543424317617871</v>
      </c>
    </row>
    <row r="172" spans="2:11">
      <c r="B172" s="130"/>
      <c r="C172" s="62">
        <f t="shared" si="263"/>
        <v>44731</v>
      </c>
      <c r="D172" s="18">
        <v>113</v>
      </c>
      <c r="E172" s="44">
        <f t="shared" si="260"/>
        <v>1.26</v>
      </c>
      <c r="F172" s="18">
        <v>335</v>
      </c>
      <c r="G172" s="47">
        <f t="shared" si="260"/>
        <v>-0.4293015332197615</v>
      </c>
      <c r="H172" s="13">
        <v>0.61</v>
      </c>
      <c r="I172" s="50">
        <f t="shared" ref="I172" si="342">-IFERROR((H171-H172)/H171,"")</f>
        <v>0.35555555555555551</v>
      </c>
      <c r="J172" s="14">
        <v>13.72</v>
      </c>
      <c r="K172" s="53">
        <f t="shared" ref="K172" si="343">-IFERROR((J171-J172)/J171,"")</f>
        <v>3.6986301369863015</v>
      </c>
    </row>
    <row r="173" spans="2:11">
      <c r="B173" s="130"/>
      <c r="C173" s="62">
        <f t="shared" si="263"/>
        <v>44732</v>
      </c>
      <c r="D173" s="18">
        <v>202</v>
      </c>
      <c r="E173" s="44">
        <f t="shared" si="260"/>
        <v>0.78761061946902655</v>
      </c>
      <c r="F173" s="18">
        <v>352</v>
      </c>
      <c r="G173" s="47">
        <f t="shared" si="260"/>
        <v>5.0746268656716415E-2</v>
      </c>
      <c r="H173" s="13">
        <v>0.37</v>
      </c>
      <c r="I173" s="50">
        <f t="shared" ref="I173" si="344">-IFERROR((H172-H173)/H172,"")</f>
        <v>-0.39344262295081966</v>
      </c>
      <c r="J173" s="14">
        <v>7.67</v>
      </c>
      <c r="K173" s="53">
        <f t="shared" ref="K173" si="345">-IFERROR((J172-J173)/J172,"")</f>
        <v>-0.44096209912536444</v>
      </c>
    </row>
    <row r="174" spans="2:11">
      <c r="B174" s="130"/>
      <c r="C174" s="62">
        <f t="shared" si="263"/>
        <v>44733</v>
      </c>
      <c r="D174" s="18">
        <v>141</v>
      </c>
      <c r="E174" s="44">
        <f t="shared" si="260"/>
        <v>-0.30198019801980197</v>
      </c>
      <c r="F174" s="18">
        <v>411</v>
      </c>
      <c r="G174" s="47">
        <f t="shared" si="260"/>
        <v>0.16761363636363635</v>
      </c>
      <c r="H174" s="13">
        <v>0.53</v>
      </c>
      <c r="I174" s="50">
        <f t="shared" ref="I174" si="346">-IFERROR((H173-H174)/H173,"")</f>
        <v>0.43243243243243251</v>
      </c>
      <c r="J174" s="14">
        <v>3.26</v>
      </c>
      <c r="K174" s="53">
        <f t="shared" ref="K174" si="347">-IFERROR((J173-J174)/J173,"")</f>
        <v>-0.5749674054758801</v>
      </c>
    </row>
    <row r="175" spans="2:11">
      <c r="B175" s="130"/>
      <c r="C175" s="62">
        <f t="shared" si="263"/>
        <v>44734</v>
      </c>
      <c r="D175" s="18">
        <v>135</v>
      </c>
      <c r="E175" s="44">
        <f t="shared" si="260"/>
        <v>-4.2553191489361701E-2</v>
      </c>
      <c r="F175" s="18">
        <v>277</v>
      </c>
      <c r="G175" s="47">
        <f t="shared" si="260"/>
        <v>-0.32603406326034062</v>
      </c>
      <c r="H175" s="13">
        <v>0.3</v>
      </c>
      <c r="I175" s="50">
        <f t="shared" ref="I175" si="348">-IFERROR((H174-H175)/H174,"")</f>
        <v>-0.43396226415094347</v>
      </c>
      <c r="J175" s="14">
        <v>1.24</v>
      </c>
      <c r="K175" s="53">
        <f t="shared" ref="K175" si="349">-IFERROR((J174-J175)/J174,"")</f>
        <v>-0.61963190184049066</v>
      </c>
    </row>
    <row r="176" spans="2:11">
      <c r="B176" s="130"/>
      <c r="C176" s="62">
        <f t="shared" si="263"/>
        <v>44735</v>
      </c>
      <c r="D176" s="18">
        <v>68</v>
      </c>
      <c r="E176" s="44">
        <f t="shared" si="260"/>
        <v>-0.49629629629629629</v>
      </c>
      <c r="F176" s="18">
        <v>396</v>
      </c>
      <c r="G176" s="47">
        <f t="shared" si="260"/>
        <v>0.4296028880866426</v>
      </c>
      <c r="H176" s="13">
        <v>0.45</v>
      </c>
      <c r="I176" s="50">
        <f t="shared" ref="I176" si="350">-IFERROR((H175-H176)/H175,"")</f>
        <v>0.50000000000000011</v>
      </c>
      <c r="J176" s="14">
        <v>5.87</v>
      </c>
      <c r="K176" s="53">
        <f t="shared" ref="K176" si="351">-IFERROR((J175-J176)/J175,"")</f>
        <v>3.7338709677419355</v>
      </c>
    </row>
    <row r="177" spans="2:11">
      <c r="B177" s="130"/>
      <c r="C177" s="62">
        <f t="shared" si="263"/>
        <v>44736</v>
      </c>
      <c r="D177" s="18">
        <v>107</v>
      </c>
      <c r="E177" s="44">
        <f t="shared" si="260"/>
        <v>0.57352941176470584</v>
      </c>
      <c r="F177" s="18">
        <v>225</v>
      </c>
      <c r="G177" s="47">
        <f t="shared" si="260"/>
        <v>-0.43181818181818182</v>
      </c>
      <c r="H177" s="13">
        <v>0.44</v>
      </c>
      <c r="I177" s="50">
        <f t="shared" ref="I177" si="352">-IFERROR((H176-H177)/H176,"")</f>
        <v>-2.222222222222224E-2</v>
      </c>
      <c r="J177" s="14">
        <v>8.9700000000000006</v>
      </c>
      <c r="K177" s="53">
        <f t="shared" ref="K177" si="353">-IFERROR((J176-J177)/J176,"")</f>
        <v>0.52810902896081779</v>
      </c>
    </row>
    <row r="178" spans="2:11">
      <c r="B178" s="130"/>
      <c r="C178" s="62">
        <f t="shared" si="263"/>
        <v>44737</v>
      </c>
      <c r="D178" s="18">
        <v>105</v>
      </c>
      <c r="E178" s="44">
        <f t="shared" si="260"/>
        <v>-1.8691588785046728E-2</v>
      </c>
      <c r="F178" s="18">
        <v>351</v>
      </c>
      <c r="G178" s="47">
        <f t="shared" si="260"/>
        <v>0.56000000000000005</v>
      </c>
      <c r="H178" s="13">
        <v>0.44</v>
      </c>
      <c r="I178" s="50">
        <f t="shared" ref="I178" si="354">-IFERROR((H177-H178)/H177,"")</f>
        <v>0</v>
      </c>
      <c r="J178" s="14">
        <v>16.809999999999999</v>
      </c>
      <c r="K178" s="53">
        <f t="shared" ref="K178" si="355">-IFERROR((J177-J178)/J177,"")</f>
        <v>0.87402452619843896</v>
      </c>
    </row>
    <row r="179" spans="2:11">
      <c r="B179" s="130"/>
      <c r="C179" s="62">
        <f t="shared" si="263"/>
        <v>44738</v>
      </c>
      <c r="D179" s="18">
        <v>88</v>
      </c>
      <c r="E179" s="44">
        <f t="shared" si="260"/>
        <v>-0.16190476190476191</v>
      </c>
      <c r="F179" s="18">
        <v>225</v>
      </c>
      <c r="G179" s="47">
        <f t="shared" si="260"/>
        <v>-0.35897435897435898</v>
      </c>
      <c r="H179" s="13">
        <v>0.34</v>
      </c>
      <c r="I179" s="50">
        <f t="shared" ref="I179" si="356">-IFERROR((H178-H179)/H178,"")</f>
        <v>-0.22727272727272721</v>
      </c>
      <c r="J179" s="14">
        <v>2.37</v>
      </c>
      <c r="K179" s="53">
        <f t="shared" ref="K179" si="357">-IFERROR((J178-J179)/J178,"")</f>
        <v>-0.85901249256394996</v>
      </c>
    </row>
    <row r="180" spans="2:11">
      <c r="B180" s="130"/>
      <c r="C180" s="62">
        <f t="shared" si="263"/>
        <v>44739</v>
      </c>
      <c r="D180" s="18">
        <v>111</v>
      </c>
      <c r="E180" s="44">
        <f t="shared" si="260"/>
        <v>0.26136363636363635</v>
      </c>
      <c r="F180" s="18">
        <v>397</v>
      </c>
      <c r="G180" s="47">
        <f t="shared" si="260"/>
        <v>0.76444444444444448</v>
      </c>
      <c r="H180" s="13">
        <v>0.24</v>
      </c>
      <c r="I180" s="50">
        <f t="shared" ref="I180" si="358">-IFERROR((H179-H180)/H179,"")</f>
        <v>-0.29411764705882359</v>
      </c>
      <c r="J180" s="14">
        <v>16.7</v>
      </c>
      <c r="K180" s="53">
        <f t="shared" ref="K180" si="359">-IFERROR((J179-J180)/J179,"")</f>
        <v>6.0464135021097034</v>
      </c>
    </row>
    <row r="181" spans="2:11">
      <c r="B181" s="130"/>
      <c r="C181" s="62">
        <f t="shared" si="263"/>
        <v>44740</v>
      </c>
      <c r="D181" s="18">
        <v>171</v>
      </c>
      <c r="E181" s="44">
        <f t="shared" si="260"/>
        <v>0.54054054054054057</v>
      </c>
      <c r="F181" s="18">
        <v>418</v>
      </c>
      <c r="G181" s="47">
        <f t="shared" si="260"/>
        <v>5.2896725440806043E-2</v>
      </c>
      <c r="H181" s="13">
        <v>0.35</v>
      </c>
      <c r="I181" s="50">
        <f t="shared" ref="I181" si="360">-IFERROR((H180-H181)/H180,"")</f>
        <v>0.45833333333333331</v>
      </c>
      <c r="J181" s="14">
        <v>2.2999999999999998</v>
      </c>
      <c r="K181" s="53">
        <f t="shared" ref="K181" si="361">-IFERROR((J180-J181)/J180,"")</f>
        <v>-0.86227544910179632</v>
      </c>
    </row>
    <row r="182" spans="2:11">
      <c r="B182" s="130"/>
      <c r="C182" s="62">
        <f t="shared" si="263"/>
        <v>44741</v>
      </c>
      <c r="D182" s="18">
        <v>71</v>
      </c>
      <c r="E182" s="44">
        <f t="shared" si="260"/>
        <v>-0.58479532163742687</v>
      </c>
      <c r="F182" s="18">
        <v>563</v>
      </c>
      <c r="G182" s="47">
        <f t="shared" si="260"/>
        <v>0.34688995215311003</v>
      </c>
      <c r="H182" s="13">
        <v>0.52</v>
      </c>
      <c r="I182" s="50">
        <f t="shared" ref="I182" si="362">-IFERROR((H181-H182)/H181,"")</f>
        <v>0.48571428571428588</v>
      </c>
      <c r="J182" s="14">
        <v>11.95</v>
      </c>
      <c r="K182" s="53">
        <f t="shared" ref="K182" si="363">-IFERROR((J181-J182)/J181,"")</f>
        <v>4.195652173913043</v>
      </c>
    </row>
    <row r="183" spans="2:11" ht="17" thickBot="1">
      <c r="B183" s="131"/>
      <c r="C183" s="65">
        <f t="shared" si="263"/>
        <v>44742</v>
      </c>
      <c r="D183" s="25">
        <v>169</v>
      </c>
      <c r="E183" s="45">
        <f t="shared" si="260"/>
        <v>1.380281690140845</v>
      </c>
      <c r="F183" s="25">
        <v>489</v>
      </c>
      <c r="G183" s="48">
        <f t="shared" si="260"/>
        <v>-0.13143872113676733</v>
      </c>
      <c r="H183" s="20">
        <v>0.59</v>
      </c>
      <c r="I183" s="51">
        <f t="shared" ref="I183" si="364">-IFERROR((H182-H183)/H182,"")</f>
        <v>0.13461538461538453</v>
      </c>
      <c r="J183" s="21">
        <v>4.21</v>
      </c>
      <c r="K183" s="54">
        <f t="shared" ref="K183" si="365">-IFERROR((J182-J183)/J182,"")</f>
        <v>-0.64769874476987443</v>
      </c>
    </row>
    <row r="184" spans="2:11">
      <c r="B184" s="132" t="s">
        <v>6</v>
      </c>
      <c r="C184" s="64">
        <f t="shared" si="263"/>
        <v>44743</v>
      </c>
      <c r="D184" s="26">
        <v>185</v>
      </c>
      <c r="E184" s="46">
        <f t="shared" si="260"/>
        <v>9.4674556213017749E-2</v>
      </c>
      <c r="F184" s="26">
        <v>504</v>
      </c>
      <c r="G184" s="49">
        <f t="shared" si="260"/>
        <v>3.0674846625766871E-2</v>
      </c>
      <c r="H184" s="23">
        <v>0.7</v>
      </c>
      <c r="I184" s="52">
        <f t="shared" ref="I184" si="366">-IFERROR((H183-H184)/H183,"")</f>
        <v>0.18644067796610167</v>
      </c>
      <c r="J184" s="24">
        <v>8.83</v>
      </c>
      <c r="K184" s="55">
        <f t="shared" ref="K184" si="367">-IFERROR((J183-J184)/J183,"")</f>
        <v>1.0973871733966747</v>
      </c>
    </row>
    <row r="185" spans="2:11">
      <c r="B185" s="133"/>
      <c r="C185" s="62">
        <f t="shared" si="263"/>
        <v>44744</v>
      </c>
      <c r="D185" s="18">
        <v>175</v>
      </c>
      <c r="E185" s="44">
        <f t="shared" si="260"/>
        <v>-5.4054054054054057E-2</v>
      </c>
      <c r="F185" s="18">
        <v>371</v>
      </c>
      <c r="G185" s="47">
        <f t="shared" si="260"/>
        <v>-0.2638888888888889</v>
      </c>
      <c r="H185" s="13">
        <v>0.28999999999999998</v>
      </c>
      <c r="I185" s="50">
        <f t="shared" ref="I185" si="368">-IFERROR((H184-H185)/H184,"")</f>
        <v>-0.58571428571428574</v>
      </c>
      <c r="J185" s="14">
        <v>14.97</v>
      </c>
      <c r="K185" s="53">
        <f t="shared" ref="K185" si="369">-IFERROR((J184-J185)/J184,"")</f>
        <v>0.69535673839184609</v>
      </c>
    </row>
    <row r="186" spans="2:11">
      <c r="B186" s="133"/>
      <c r="C186" s="62">
        <f t="shared" si="263"/>
        <v>44745</v>
      </c>
      <c r="D186" s="18">
        <v>96</v>
      </c>
      <c r="E186" s="44">
        <f t="shared" si="260"/>
        <v>-0.4514285714285714</v>
      </c>
      <c r="F186" s="18">
        <v>187</v>
      </c>
      <c r="G186" s="47">
        <f t="shared" si="260"/>
        <v>-0.49595687331536387</v>
      </c>
      <c r="H186" s="13">
        <v>0.31</v>
      </c>
      <c r="I186" s="50">
        <f t="shared" ref="I186" si="370">-IFERROR((H185-H186)/H185,"")</f>
        <v>6.8965517241379379E-2</v>
      </c>
      <c r="J186" s="14">
        <v>4.34</v>
      </c>
      <c r="K186" s="53">
        <f t="shared" ref="K186" si="371">-IFERROR((J185-J186)/J185,"")</f>
        <v>-0.71008684034736136</v>
      </c>
    </row>
    <row r="187" spans="2:11">
      <c r="B187" s="133"/>
      <c r="C187" s="62">
        <f t="shared" si="263"/>
        <v>44746</v>
      </c>
      <c r="D187" s="18">
        <v>187</v>
      </c>
      <c r="E187" s="44">
        <f t="shared" si="260"/>
        <v>0.94791666666666663</v>
      </c>
      <c r="F187" s="18">
        <v>316</v>
      </c>
      <c r="G187" s="47">
        <f t="shared" si="260"/>
        <v>0.68983957219251335</v>
      </c>
      <c r="H187" s="13">
        <v>0.28000000000000003</v>
      </c>
      <c r="I187" s="50">
        <f t="shared" ref="I187" si="372">-IFERROR((H186-H187)/H186,"")</f>
        <v>-9.6774193548387011E-2</v>
      </c>
      <c r="J187" s="14">
        <v>2.54</v>
      </c>
      <c r="K187" s="53">
        <f t="shared" ref="K187" si="373">-IFERROR((J186-J187)/J186,"")</f>
        <v>-0.41474654377880182</v>
      </c>
    </row>
    <row r="188" spans="2:11">
      <c r="B188" s="133"/>
      <c r="C188" s="62">
        <f t="shared" si="263"/>
        <v>44747</v>
      </c>
      <c r="D188" s="18">
        <v>52</v>
      </c>
      <c r="E188" s="44">
        <f t="shared" si="260"/>
        <v>-0.72192513368983957</v>
      </c>
      <c r="F188" s="18">
        <v>401</v>
      </c>
      <c r="G188" s="47">
        <f t="shared" si="260"/>
        <v>0.26898734177215189</v>
      </c>
      <c r="H188" s="13">
        <v>0.34</v>
      </c>
      <c r="I188" s="50">
        <f t="shared" ref="I188" si="374">-IFERROR((H187-H188)/H187,"")</f>
        <v>0.21428571428571425</v>
      </c>
      <c r="J188" s="14">
        <v>10.91</v>
      </c>
      <c r="K188" s="53">
        <f t="shared" ref="K188" si="375">-IFERROR((J187-J188)/J187,"")</f>
        <v>3.2952755905511815</v>
      </c>
    </row>
    <row r="189" spans="2:11">
      <c r="B189" s="133"/>
      <c r="C189" s="62">
        <f t="shared" si="263"/>
        <v>44748</v>
      </c>
      <c r="D189" s="18">
        <v>144</v>
      </c>
      <c r="E189" s="44">
        <f t="shared" si="260"/>
        <v>1.7692307692307692</v>
      </c>
      <c r="F189" s="18">
        <v>402</v>
      </c>
      <c r="G189" s="47">
        <f t="shared" si="260"/>
        <v>2.4937655860349127E-3</v>
      </c>
      <c r="H189" s="13">
        <v>0.45</v>
      </c>
      <c r="I189" s="50">
        <f t="shared" ref="I189" si="376">-IFERROR((H188-H189)/H188,"")</f>
        <v>0.32352941176470584</v>
      </c>
      <c r="J189" s="14">
        <v>13.61</v>
      </c>
      <c r="K189" s="53">
        <f t="shared" ref="K189" si="377">-IFERROR((J188-J189)/J188,"")</f>
        <v>0.2474793767186067</v>
      </c>
    </row>
    <row r="190" spans="2:11">
      <c r="B190" s="133"/>
      <c r="C190" s="62">
        <f t="shared" si="263"/>
        <v>44749</v>
      </c>
      <c r="D190" s="18">
        <v>96</v>
      </c>
      <c r="E190" s="44">
        <f t="shared" si="260"/>
        <v>-0.33333333333333331</v>
      </c>
      <c r="F190" s="18">
        <v>321</v>
      </c>
      <c r="G190" s="47">
        <f t="shared" si="260"/>
        <v>-0.20149253731343283</v>
      </c>
      <c r="H190" s="13">
        <v>0.52</v>
      </c>
      <c r="I190" s="50">
        <f t="shared" ref="I190" si="378">-IFERROR((H189-H190)/H189,"")</f>
        <v>0.15555555555555556</v>
      </c>
      <c r="J190" s="14">
        <v>3.5</v>
      </c>
      <c r="K190" s="53">
        <f t="shared" ref="K190" si="379">-IFERROR((J189-J190)/J189,"")</f>
        <v>-0.74283614988978686</v>
      </c>
    </row>
    <row r="191" spans="2:11">
      <c r="B191" s="133"/>
      <c r="C191" s="62">
        <f t="shared" si="263"/>
        <v>44750</v>
      </c>
      <c r="D191" s="18">
        <v>51</v>
      </c>
      <c r="E191" s="44">
        <f t="shared" si="260"/>
        <v>-0.46875</v>
      </c>
      <c r="F191" s="18">
        <v>238</v>
      </c>
      <c r="G191" s="47">
        <f t="shared" si="260"/>
        <v>-0.25856697819314639</v>
      </c>
      <c r="H191" s="13">
        <v>0.55000000000000004</v>
      </c>
      <c r="I191" s="50">
        <f t="shared" ref="I191" si="380">-IFERROR((H190-H191)/H190,"")</f>
        <v>5.7692307692307744E-2</v>
      </c>
      <c r="J191" s="14">
        <v>11.84</v>
      </c>
      <c r="K191" s="53">
        <f t="shared" ref="K191" si="381">-IFERROR((J190-J191)/J190,"")</f>
        <v>2.382857142857143</v>
      </c>
    </row>
    <row r="192" spans="2:11">
      <c r="B192" s="133"/>
      <c r="C192" s="62">
        <f t="shared" si="263"/>
        <v>44751</v>
      </c>
      <c r="D192" s="18">
        <v>209</v>
      </c>
      <c r="E192" s="44">
        <f t="shared" si="260"/>
        <v>3.0980392156862746</v>
      </c>
      <c r="F192" s="18">
        <v>446</v>
      </c>
      <c r="G192" s="47">
        <f t="shared" si="260"/>
        <v>0.87394957983193278</v>
      </c>
      <c r="H192" s="13">
        <v>0.7</v>
      </c>
      <c r="I192" s="50">
        <f t="shared" ref="I192" si="382">-IFERROR((H191-H192)/H191,"")</f>
        <v>0.27272727272727254</v>
      </c>
      <c r="J192" s="14">
        <v>9.0500000000000007</v>
      </c>
      <c r="K192" s="53">
        <f t="shared" ref="K192" si="383">-IFERROR((J191-J192)/J191,"")</f>
        <v>-0.23564189189189183</v>
      </c>
    </row>
    <row r="193" spans="2:11">
      <c r="B193" s="133"/>
      <c r="C193" s="62">
        <f t="shared" si="263"/>
        <v>44752</v>
      </c>
      <c r="D193" s="18">
        <v>114</v>
      </c>
      <c r="E193" s="44">
        <f t="shared" si="260"/>
        <v>-0.45454545454545453</v>
      </c>
      <c r="F193" s="18">
        <v>358</v>
      </c>
      <c r="G193" s="47">
        <f t="shared" si="260"/>
        <v>-0.19730941704035873</v>
      </c>
      <c r="H193" s="13">
        <v>0.26</v>
      </c>
      <c r="I193" s="50">
        <f t="shared" ref="I193" si="384">-IFERROR((H192-H193)/H192,"")</f>
        <v>-0.62857142857142856</v>
      </c>
      <c r="J193" s="14">
        <v>5.32</v>
      </c>
      <c r="K193" s="53">
        <f t="shared" ref="K193" si="385">-IFERROR((J192-J193)/J192,"")</f>
        <v>-0.4121546961325967</v>
      </c>
    </row>
    <row r="194" spans="2:11">
      <c r="B194" s="133"/>
      <c r="C194" s="62">
        <f t="shared" si="263"/>
        <v>44753</v>
      </c>
      <c r="D194" s="18">
        <v>95</v>
      </c>
      <c r="E194" s="44">
        <f t="shared" si="260"/>
        <v>-0.16666666666666666</v>
      </c>
      <c r="F194" s="18">
        <v>417</v>
      </c>
      <c r="G194" s="47">
        <f t="shared" si="260"/>
        <v>0.16480446927374301</v>
      </c>
      <c r="H194" s="13">
        <v>0.62</v>
      </c>
      <c r="I194" s="50">
        <f t="shared" ref="I194" si="386">-IFERROR((H193-H194)/H193,"")</f>
        <v>1.3846153846153846</v>
      </c>
      <c r="J194" s="14">
        <v>6.6</v>
      </c>
      <c r="K194" s="53">
        <f t="shared" ref="K194" si="387">-IFERROR((J193-J194)/J193,"")</f>
        <v>0.24060150375939837</v>
      </c>
    </row>
    <row r="195" spans="2:11">
      <c r="B195" s="133"/>
      <c r="C195" s="62">
        <f t="shared" si="263"/>
        <v>44754</v>
      </c>
      <c r="D195" s="18">
        <v>199</v>
      </c>
      <c r="E195" s="44">
        <f t="shared" si="260"/>
        <v>1.0947368421052632</v>
      </c>
      <c r="F195" s="18">
        <v>308</v>
      </c>
      <c r="G195" s="47">
        <f t="shared" si="260"/>
        <v>-0.26139088729016785</v>
      </c>
      <c r="H195" s="13">
        <v>0.63</v>
      </c>
      <c r="I195" s="50">
        <f t="shared" ref="I195" si="388">-IFERROR((H194-H195)/H194,"")</f>
        <v>1.612903225806453E-2</v>
      </c>
      <c r="J195" s="14">
        <v>16.3</v>
      </c>
      <c r="K195" s="53">
        <f t="shared" ref="K195" si="389">-IFERROR((J194-J195)/J194,"")</f>
        <v>1.4696969696969699</v>
      </c>
    </row>
    <row r="196" spans="2:11">
      <c r="B196" s="133"/>
      <c r="C196" s="62">
        <f t="shared" si="263"/>
        <v>44755</v>
      </c>
      <c r="D196" s="18">
        <v>61</v>
      </c>
      <c r="E196" s="44">
        <f t="shared" ref="E196:G259" si="390">-IFERROR((D195-D196)/D195,"")</f>
        <v>-0.69346733668341709</v>
      </c>
      <c r="F196" s="18">
        <v>199</v>
      </c>
      <c r="G196" s="47">
        <f t="shared" si="390"/>
        <v>-0.35389610389610388</v>
      </c>
      <c r="H196" s="13">
        <v>0.7</v>
      </c>
      <c r="I196" s="50">
        <f t="shared" ref="I196" si="391">-IFERROR((H195-H196)/H195,"")</f>
        <v>0.11111111111111104</v>
      </c>
      <c r="J196" s="14">
        <v>11.71</v>
      </c>
      <c r="K196" s="53">
        <f t="shared" ref="K196" si="392">-IFERROR((J195-J196)/J195,"")</f>
        <v>-0.28159509202453986</v>
      </c>
    </row>
    <row r="197" spans="2:11">
      <c r="B197" s="133"/>
      <c r="C197" s="62">
        <f t="shared" ref="C197:C260" si="393">C196+1</f>
        <v>44756</v>
      </c>
      <c r="D197" s="18">
        <v>114</v>
      </c>
      <c r="E197" s="44">
        <f t="shared" si="390"/>
        <v>0.86885245901639341</v>
      </c>
      <c r="F197" s="18">
        <v>276</v>
      </c>
      <c r="G197" s="47">
        <f t="shared" si="390"/>
        <v>0.38693467336683418</v>
      </c>
      <c r="H197" s="13">
        <v>0.26</v>
      </c>
      <c r="I197" s="50">
        <f t="shared" ref="I197" si="394">-IFERROR((H196-H197)/H196,"")</f>
        <v>-0.62857142857142856</v>
      </c>
      <c r="J197" s="14">
        <v>4</v>
      </c>
      <c r="K197" s="53">
        <f t="shared" ref="K197" si="395">-IFERROR((J196-J197)/J196,"")</f>
        <v>-0.65841161400512382</v>
      </c>
    </row>
    <row r="198" spans="2:11">
      <c r="B198" s="133"/>
      <c r="C198" s="62">
        <f t="shared" si="393"/>
        <v>44757</v>
      </c>
      <c r="D198" s="18">
        <v>154</v>
      </c>
      <c r="E198" s="44">
        <f t="shared" si="390"/>
        <v>0.35087719298245612</v>
      </c>
      <c r="F198" s="18">
        <v>385</v>
      </c>
      <c r="G198" s="47">
        <f t="shared" si="390"/>
        <v>0.39492753623188404</v>
      </c>
      <c r="H198" s="13">
        <v>0.56000000000000005</v>
      </c>
      <c r="I198" s="50">
        <f t="shared" ref="I198" si="396">-IFERROR((H197-H198)/H197,"")</f>
        <v>1.153846153846154</v>
      </c>
      <c r="J198" s="14">
        <v>9.51</v>
      </c>
      <c r="K198" s="53">
        <f t="shared" ref="K198" si="397">-IFERROR((J197-J198)/J197,"")</f>
        <v>1.3774999999999999</v>
      </c>
    </row>
    <row r="199" spans="2:11">
      <c r="B199" s="133"/>
      <c r="C199" s="62">
        <f t="shared" si="393"/>
        <v>44758</v>
      </c>
      <c r="D199" s="18">
        <v>85</v>
      </c>
      <c r="E199" s="44">
        <f t="shared" si="390"/>
        <v>-0.44805194805194803</v>
      </c>
      <c r="F199" s="18">
        <v>465</v>
      </c>
      <c r="G199" s="47">
        <f t="shared" si="390"/>
        <v>0.20779220779220781</v>
      </c>
      <c r="H199" s="13">
        <v>0.37</v>
      </c>
      <c r="I199" s="50">
        <f t="shared" ref="I199" si="398">-IFERROR((H198-H199)/H198,"")</f>
        <v>-0.33928571428571436</v>
      </c>
      <c r="J199" s="14">
        <v>6.33</v>
      </c>
      <c r="K199" s="53">
        <f t="shared" ref="K199" si="399">-IFERROR((J198-J199)/J198,"")</f>
        <v>-0.33438485804416401</v>
      </c>
    </row>
    <row r="200" spans="2:11">
      <c r="B200" s="133"/>
      <c r="C200" s="62">
        <f t="shared" si="393"/>
        <v>44759</v>
      </c>
      <c r="D200" s="18">
        <v>67</v>
      </c>
      <c r="E200" s="44">
        <f t="shared" si="390"/>
        <v>-0.21176470588235294</v>
      </c>
      <c r="F200" s="18">
        <v>368</v>
      </c>
      <c r="G200" s="47">
        <f t="shared" si="390"/>
        <v>-0.2086021505376344</v>
      </c>
      <c r="H200" s="13">
        <v>0.6</v>
      </c>
      <c r="I200" s="50">
        <f t="shared" ref="I200" si="400">-IFERROR((H199-H200)/H199,"")</f>
        <v>0.6216216216216216</v>
      </c>
      <c r="J200" s="14">
        <v>6.94</v>
      </c>
      <c r="K200" s="53">
        <f t="shared" ref="K200" si="401">-IFERROR((J199-J200)/J199,"")</f>
        <v>9.6366508688783617E-2</v>
      </c>
    </row>
    <row r="201" spans="2:11">
      <c r="B201" s="133"/>
      <c r="C201" s="62">
        <f t="shared" si="393"/>
        <v>44760</v>
      </c>
      <c r="D201" s="18">
        <v>89</v>
      </c>
      <c r="E201" s="44">
        <f t="shared" si="390"/>
        <v>0.32835820895522388</v>
      </c>
      <c r="F201" s="18">
        <v>444</v>
      </c>
      <c r="G201" s="47">
        <f t="shared" si="390"/>
        <v>0.20652173913043478</v>
      </c>
      <c r="H201" s="13">
        <v>0.61</v>
      </c>
      <c r="I201" s="50">
        <f t="shared" ref="I201" si="402">-IFERROR((H200-H201)/H200,"")</f>
        <v>1.6666666666666684E-2</v>
      </c>
      <c r="J201" s="14">
        <v>16.739999999999998</v>
      </c>
      <c r="K201" s="53">
        <f t="shared" ref="K201" si="403">-IFERROR((J200-J201)/J200,"")</f>
        <v>1.412103746397694</v>
      </c>
    </row>
    <row r="202" spans="2:11">
      <c r="B202" s="133"/>
      <c r="C202" s="62">
        <f t="shared" si="393"/>
        <v>44761</v>
      </c>
      <c r="D202" s="18">
        <v>126</v>
      </c>
      <c r="E202" s="44">
        <f t="shared" si="390"/>
        <v>0.4157303370786517</v>
      </c>
      <c r="F202" s="18">
        <v>477</v>
      </c>
      <c r="G202" s="47">
        <f t="shared" si="390"/>
        <v>7.4324324324324328E-2</v>
      </c>
      <c r="H202" s="13">
        <v>0.28999999999999998</v>
      </c>
      <c r="I202" s="50">
        <f t="shared" ref="I202" si="404">-IFERROR((H201-H202)/H201,"")</f>
        <v>-0.52459016393442626</v>
      </c>
      <c r="J202" s="14">
        <v>8.73</v>
      </c>
      <c r="K202" s="53">
        <f t="shared" ref="K202" si="405">-IFERROR((J201-J202)/J201,"")</f>
        <v>-0.47849462365591389</v>
      </c>
    </row>
    <row r="203" spans="2:11">
      <c r="B203" s="133"/>
      <c r="C203" s="62">
        <f t="shared" si="393"/>
        <v>44762</v>
      </c>
      <c r="D203" s="18">
        <v>56</v>
      </c>
      <c r="E203" s="44">
        <f t="shared" si="390"/>
        <v>-0.55555555555555558</v>
      </c>
      <c r="F203" s="18">
        <v>275</v>
      </c>
      <c r="G203" s="47">
        <f t="shared" si="390"/>
        <v>-0.42348008385744235</v>
      </c>
      <c r="H203" s="13">
        <v>0.32</v>
      </c>
      <c r="I203" s="50">
        <f t="shared" ref="I203" si="406">-IFERROR((H202-H203)/H202,"")</f>
        <v>0.10344827586206906</v>
      </c>
      <c r="J203" s="14">
        <v>2.95</v>
      </c>
      <c r="K203" s="53">
        <f t="shared" ref="K203" si="407">-IFERROR((J202-J203)/J202,"")</f>
        <v>-0.66208476517754866</v>
      </c>
    </row>
    <row r="204" spans="2:11">
      <c r="B204" s="133"/>
      <c r="C204" s="62">
        <f t="shared" si="393"/>
        <v>44763</v>
      </c>
      <c r="D204" s="18">
        <v>111</v>
      </c>
      <c r="E204" s="44">
        <f t="shared" si="390"/>
        <v>0.9821428571428571</v>
      </c>
      <c r="F204" s="18">
        <v>180</v>
      </c>
      <c r="G204" s="47">
        <f t="shared" si="390"/>
        <v>-0.34545454545454546</v>
      </c>
      <c r="H204" s="13">
        <v>0.22</v>
      </c>
      <c r="I204" s="50">
        <f t="shared" ref="I204" si="408">-IFERROR((H203-H204)/H203,"")</f>
        <v>-0.3125</v>
      </c>
      <c r="J204" s="14">
        <v>10.16</v>
      </c>
      <c r="K204" s="53">
        <f t="shared" ref="K204" si="409">-IFERROR((J203-J204)/J203,"")</f>
        <v>2.4440677966101694</v>
      </c>
    </row>
    <row r="205" spans="2:11">
      <c r="B205" s="133"/>
      <c r="C205" s="62">
        <f t="shared" si="393"/>
        <v>44764</v>
      </c>
      <c r="D205" s="18">
        <v>200</v>
      </c>
      <c r="E205" s="44">
        <f t="shared" si="390"/>
        <v>0.80180180180180183</v>
      </c>
      <c r="F205" s="18">
        <v>313</v>
      </c>
      <c r="G205" s="47">
        <f t="shared" si="390"/>
        <v>0.73888888888888893</v>
      </c>
      <c r="H205" s="13">
        <v>0.4</v>
      </c>
      <c r="I205" s="50">
        <f t="shared" ref="I205" si="410">-IFERROR((H204-H205)/H204,"")</f>
        <v>0.81818181818181823</v>
      </c>
      <c r="J205" s="14">
        <v>13.84</v>
      </c>
      <c r="K205" s="53">
        <f t="shared" ref="K205" si="411">-IFERROR((J204-J205)/J204,"")</f>
        <v>0.36220472440944879</v>
      </c>
    </row>
    <row r="206" spans="2:11">
      <c r="B206" s="133"/>
      <c r="C206" s="62">
        <f t="shared" si="393"/>
        <v>44765</v>
      </c>
      <c r="D206" s="18">
        <v>145</v>
      </c>
      <c r="E206" s="44">
        <f t="shared" si="390"/>
        <v>-0.27500000000000002</v>
      </c>
      <c r="F206" s="18">
        <v>459</v>
      </c>
      <c r="G206" s="47">
        <f t="shared" si="390"/>
        <v>0.46645367412140576</v>
      </c>
      <c r="H206" s="13">
        <v>0.61</v>
      </c>
      <c r="I206" s="50">
        <f t="shared" ref="I206" si="412">-IFERROR((H205-H206)/H205,"")</f>
        <v>0.52499999999999991</v>
      </c>
      <c r="J206" s="14">
        <v>13.08</v>
      </c>
      <c r="K206" s="53">
        <f t="shared" ref="K206" si="413">-IFERROR((J205-J206)/J205,"")</f>
        <v>-5.4913294797687848E-2</v>
      </c>
    </row>
    <row r="207" spans="2:11">
      <c r="B207" s="133"/>
      <c r="C207" s="62">
        <f t="shared" si="393"/>
        <v>44766</v>
      </c>
      <c r="D207" s="18">
        <v>138</v>
      </c>
      <c r="E207" s="44">
        <f t="shared" si="390"/>
        <v>-4.8275862068965517E-2</v>
      </c>
      <c r="F207" s="18">
        <v>199</v>
      </c>
      <c r="G207" s="47">
        <f t="shared" si="390"/>
        <v>-0.56644880174291934</v>
      </c>
      <c r="H207" s="13">
        <v>0.23</v>
      </c>
      <c r="I207" s="50">
        <f t="shared" ref="I207" si="414">-IFERROR((H206-H207)/H206,"")</f>
        <v>-0.62295081967213117</v>
      </c>
      <c r="J207" s="14">
        <v>5.22</v>
      </c>
      <c r="K207" s="53">
        <f t="shared" ref="K207" si="415">-IFERROR((J206-J207)/J206,"")</f>
        <v>-0.60091743119266061</v>
      </c>
    </row>
    <row r="208" spans="2:11">
      <c r="B208" s="133"/>
      <c r="C208" s="62">
        <f t="shared" si="393"/>
        <v>44767</v>
      </c>
      <c r="D208" s="18">
        <v>128</v>
      </c>
      <c r="E208" s="44">
        <f t="shared" si="390"/>
        <v>-7.2463768115942032E-2</v>
      </c>
      <c r="F208" s="18">
        <v>235</v>
      </c>
      <c r="G208" s="47">
        <f t="shared" si="390"/>
        <v>0.18090452261306533</v>
      </c>
      <c r="H208" s="13">
        <v>0.31</v>
      </c>
      <c r="I208" s="50">
        <f t="shared" ref="I208" si="416">-IFERROR((H207-H208)/H207,"")</f>
        <v>0.34782608695652167</v>
      </c>
      <c r="J208" s="14">
        <v>14.23</v>
      </c>
      <c r="K208" s="53">
        <f t="shared" ref="K208" si="417">-IFERROR((J207-J208)/J207,"")</f>
        <v>1.7260536398467436</v>
      </c>
    </row>
    <row r="209" spans="2:11">
      <c r="B209" s="133"/>
      <c r="C209" s="62">
        <f t="shared" si="393"/>
        <v>44768</v>
      </c>
      <c r="D209" s="18">
        <v>130</v>
      </c>
      <c r="E209" s="44">
        <f t="shared" si="390"/>
        <v>1.5625E-2</v>
      </c>
      <c r="F209" s="18">
        <v>260</v>
      </c>
      <c r="G209" s="47">
        <f t="shared" si="390"/>
        <v>0.10638297872340426</v>
      </c>
      <c r="H209" s="13">
        <v>0.54</v>
      </c>
      <c r="I209" s="50">
        <f t="shared" ref="I209" si="418">-IFERROR((H208-H209)/H208,"")</f>
        <v>0.74193548387096786</v>
      </c>
      <c r="J209" s="14">
        <v>12.33</v>
      </c>
      <c r="K209" s="53">
        <f t="shared" ref="K209" si="419">-IFERROR((J208-J209)/J208,"")</f>
        <v>-0.13352073085031627</v>
      </c>
    </row>
    <row r="210" spans="2:11">
      <c r="B210" s="133"/>
      <c r="C210" s="62">
        <f t="shared" si="393"/>
        <v>44769</v>
      </c>
      <c r="D210" s="18">
        <v>175</v>
      </c>
      <c r="E210" s="44">
        <f t="shared" si="390"/>
        <v>0.34615384615384615</v>
      </c>
      <c r="F210" s="18">
        <v>576</v>
      </c>
      <c r="G210" s="47">
        <f t="shared" si="390"/>
        <v>1.2153846153846153</v>
      </c>
      <c r="H210" s="13">
        <v>0.38</v>
      </c>
      <c r="I210" s="50">
        <f t="shared" ref="I210" si="420">-IFERROR((H209-H210)/H209,"")</f>
        <v>-0.29629629629629634</v>
      </c>
      <c r="J210" s="14">
        <v>5.13</v>
      </c>
      <c r="K210" s="53">
        <f t="shared" ref="K210" si="421">-IFERROR((J209-J210)/J209,"")</f>
        <v>-0.58394160583941612</v>
      </c>
    </row>
    <row r="211" spans="2:11">
      <c r="B211" s="133"/>
      <c r="C211" s="62">
        <f t="shared" si="393"/>
        <v>44770</v>
      </c>
      <c r="D211" s="18">
        <v>120</v>
      </c>
      <c r="E211" s="44">
        <f t="shared" si="390"/>
        <v>-0.31428571428571428</v>
      </c>
      <c r="F211" s="18">
        <v>502</v>
      </c>
      <c r="G211" s="47">
        <f t="shared" si="390"/>
        <v>-0.12847222222222221</v>
      </c>
      <c r="H211" s="13">
        <v>0.56999999999999995</v>
      </c>
      <c r="I211" s="50">
        <f t="shared" ref="I211" si="422">-IFERROR((H210-H211)/H210,"")</f>
        <v>0.49999999999999983</v>
      </c>
      <c r="J211" s="14">
        <v>6.05</v>
      </c>
      <c r="K211" s="53">
        <f t="shared" ref="K211" si="423">-IFERROR((J210-J211)/J210,"")</f>
        <v>0.17933723196881091</v>
      </c>
    </row>
    <row r="212" spans="2:11">
      <c r="B212" s="133"/>
      <c r="C212" s="62">
        <f t="shared" si="393"/>
        <v>44771</v>
      </c>
      <c r="D212" s="18">
        <v>185</v>
      </c>
      <c r="E212" s="44">
        <f t="shared" si="390"/>
        <v>0.54166666666666663</v>
      </c>
      <c r="F212" s="18">
        <v>341</v>
      </c>
      <c r="G212" s="47">
        <f t="shared" si="390"/>
        <v>-0.32071713147410358</v>
      </c>
      <c r="H212" s="13">
        <v>0.32</v>
      </c>
      <c r="I212" s="50">
        <f t="shared" ref="I212" si="424">-IFERROR((H211-H212)/H211,"")</f>
        <v>-0.4385964912280701</v>
      </c>
      <c r="J212" s="14">
        <v>9.81</v>
      </c>
      <c r="K212" s="53">
        <f t="shared" ref="K212" si="425">-IFERROR((J211-J212)/J211,"")</f>
        <v>0.62148760330578523</v>
      </c>
    </row>
    <row r="213" spans="2:11">
      <c r="B213" s="133"/>
      <c r="C213" s="62">
        <f t="shared" si="393"/>
        <v>44772</v>
      </c>
      <c r="D213" s="18">
        <v>110</v>
      </c>
      <c r="E213" s="44">
        <f t="shared" si="390"/>
        <v>-0.40540540540540543</v>
      </c>
      <c r="F213" s="18">
        <v>327</v>
      </c>
      <c r="G213" s="47">
        <f t="shared" si="390"/>
        <v>-4.1055718475073312E-2</v>
      </c>
      <c r="H213" s="13">
        <v>0.26</v>
      </c>
      <c r="I213" s="50">
        <f t="shared" ref="I213" si="426">-IFERROR((H212-H213)/H212,"")</f>
        <v>-0.1875</v>
      </c>
      <c r="J213" s="14">
        <v>8.8000000000000007</v>
      </c>
      <c r="K213" s="53">
        <f t="shared" ref="K213" si="427">-IFERROR((J212-J213)/J212,"")</f>
        <v>-0.10295616717635063</v>
      </c>
    </row>
    <row r="214" spans="2:11" ht="17" thickBot="1">
      <c r="B214" s="134"/>
      <c r="C214" s="65">
        <f t="shared" si="393"/>
        <v>44773</v>
      </c>
      <c r="D214" s="25">
        <v>54</v>
      </c>
      <c r="E214" s="45">
        <f t="shared" si="390"/>
        <v>-0.50909090909090904</v>
      </c>
      <c r="F214" s="25">
        <v>271</v>
      </c>
      <c r="G214" s="48">
        <f t="shared" si="390"/>
        <v>-0.17125382262996941</v>
      </c>
      <c r="H214" s="20">
        <v>0.7</v>
      </c>
      <c r="I214" s="51">
        <f t="shared" ref="I214" si="428">-IFERROR((H213-H214)/H213,"")</f>
        <v>1.6923076923076921</v>
      </c>
      <c r="J214" s="21">
        <v>6.92</v>
      </c>
      <c r="K214" s="54">
        <f t="shared" ref="K214" si="429">-IFERROR((J213-J214)/J213,"")</f>
        <v>-0.21363636363636371</v>
      </c>
    </row>
    <row r="215" spans="2:11">
      <c r="B215" s="129" t="s">
        <v>7</v>
      </c>
      <c r="C215" s="64">
        <f t="shared" si="393"/>
        <v>44774</v>
      </c>
      <c r="D215" s="26">
        <v>115</v>
      </c>
      <c r="E215" s="46">
        <f t="shared" si="390"/>
        <v>1.1296296296296295</v>
      </c>
      <c r="F215" s="26">
        <v>270</v>
      </c>
      <c r="G215" s="49">
        <f t="shared" si="390"/>
        <v>-3.6900369003690036E-3</v>
      </c>
      <c r="H215" s="23">
        <v>0.48</v>
      </c>
      <c r="I215" s="52">
        <f t="shared" ref="I215" si="430">-IFERROR((H214-H215)/H214,"")</f>
        <v>-0.31428571428571428</v>
      </c>
      <c r="J215" s="24">
        <v>7.39</v>
      </c>
      <c r="K215" s="55">
        <f t="shared" ref="K215" si="431">-IFERROR((J214-J215)/J214,"")</f>
        <v>6.7919075144508637E-2</v>
      </c>
    </row>
    <row r="216" spans="2:11">
      <c r="B216" s="130"/>
      <c r="C216" s="62">
        <f t="shared" si="393"/>
        <v>44775</v>
      </c>
      <c r="D216" s="18">
        <v>76</v>
      </c>
      <c r="E216" s="44">
        <f t="shared" si="390"/>
        <v>-0.33913043478260868</v>
      </c>
      <c r="F216" s="18">
        <v>367</v>
      </c>
      <c r="G216" s="47">
        <f t="shared" si="390"/>
        <v>0.35925925925925928</v>
      </c>
      <c r="H216" s="13">
        <v>0.41</v>
      </c>
      <c r="I216" s="50">
        <f t="shared" ref="I216" si="432">-IFERROR((H215-H216)/H215,"")</f>
        <v>-0.14583333333333334</v>
      </c>
      <c r="J216" s="14">
        <v>16.649999999999999</v>
      </c>
      <c r="K216" s="53">
        <f t="shared" ref="K216" si="433">-IFERROR((J215-J216)/J215,"")</f>
        <v>1.2530446549391068</v>
      </c>
    </row>
    <row r="217" spans="2:11">
      <c r="B217" s="130"/>
      <c r="C217" s="62">
        <f t="shared" si="393"/>
        <v>44776</v>
      </c>
      <c r="D217" s="18">
        <v>49</v>
      </c>
      <c r="E217" s="44">
        <f t="shared" si="390"/>
        <v>-0.35526315789473684</v>
      </c>
      <c r="F217" s="18">
        <v>413</v>
      </c>
      <c r="G217" s="47">
        <f t="shared" si="390"/>
        <v>0.12534059945504086</v>
      </c>
      <c r="H217" s="13">
        <v>0.34</v>
      </c>
      <c r="I217" s="50">
        <f t="shared" ref="I217" si="434">-IFERROR((H216-H217)/H216,"")</f>
        <v>-0.17073170731707307</v>
      </c>
      <c r="J217" s="14">
        <v>5.91</v>
      </c>
      <c r="K217" s="53">
        <f t="shared" ref="K217" si="435">-IFERROR((J216-J217)/J216,"")</f>
        <v>-0.64504504504504501</v>
      </c>
    </row>
    <row r="218" spans="2:11">
      <c r="B218" s="130"/>
      <c r="C218" s="62">
        <f t="shared" si="393"/>
        <v>44777</v>
      </c>
      <c r="D218" s="18">
        <v>138</v>
      </c>
      <c r="E218" s="44">
        <f t="shared" si="390"/>
        <v>1.8163265306122449</v>
      </c>
      <c r="F218" s="18">
        <v>423</v>
      </c>
      <c r="G218" s="47">
        <f t="shared" si="390"/>
        <v>2.4213075060532687E-2</v>
      </c>
      <c r="H218" s="13">
        <v>0.5</v>
      </c>
      <c r="I218" s="50">
        <f t="shared" ref="I218" si="436">-IFERROR((H217-H218)/H217,"")</f>
        <v>0.47058823529411753</v>
      </c>
      <c r="J218" s="14">
        <v>16.03</v>
      </c>
      <c r="K218" s="53">
        <f t="shared" ref="K218" si="437">-IFERROR((J217-J218)/J217,"")</f>
        <v>1.712351945854484</v>
      </c>
    </row>
    <row r="219" spans="2:11">
      <c r="B219" s="130"/>
      <c r="C219" s="62">
        <f t="shared" si="393"/>
        <v>44778</v>
      </c>
      <c r="D219" s="18">
        <v>79</v>
      </c>
      <c r="E219" s="44">
        <f t="shared" si="390"/>
        <v>-0.42753623188405798</v>
      </c>
      <c r="F219" s="18">
        <v>335</v>
      </c>
      <c r="G219" s="47">
        <f t="shared" si="390"/>
        <v>-0.20803782505910165</v>
      </c>
      <c r="H219" s="13">
        <v>0.46</v>
      </c>
      <c r="I219" s="50">
        <f t="shared" ref="I219" si="438">-IFERROR((H218-H219)/H218,"")</f>
        <v>-7.999999999999996E-2</v>
      </c>
      <c r="J219" s="14">
        <v>15.58</v>
      </c>
      <c r="K219" s="53">
        <f t="shared" ref="K219" si="439">-IFERROR((J218-J219)/J218,"")</f>
        <v>-2.8072364316905865E-2</v>
      </c>
    </row>
    <row r="220" spans="2:11">
      <c r="B220" s="130"/>
      <c r="C220" s="62">
        <f t="shared" si="393"/>
        <v>44779</v>
      </c>
      <c r="D220" s="18">
        <v>51</v>
      </c>
      <c r="E220" s="44">
        <f t="shared" si="390"/>
        <v>-0.35443037974683544</v>
      </c>
      <c r="F220" s="18">
        <v>195</v>
      </c>
      <c r="G220" s="47">
        <f t="shared" si="390"/>
        <v>-0.41791044776119401</v>
      </c>
      <c r="H220" s="13">
        <v>0.32</v>
      </c>
      <c r="I220" s="50">
        <f t="shared" ref="I220" si="440">-IFERROR((H219-H220)/H219,"")</f>
        <v>-0.30434782608695654</v>
      </c>
      <c r="J220" s="14">
        <v>2.59</v>
      </c>
      <c r="K220" s="53">
        <f t="shared" ref="K220" si="441">-IFERROR((J219-J220)/J219,"")</f>
        <v>-0.83376123234916566</v>
      </c>
    </row>
    <row r="221" spans="2:11">
      <c r="B221" s="130"/>
      <c r="C221" s="62">
        <f t="shared" si="393"/>
        <v>44780</v>
      </c>
      <c r="D221" s="18">
        <v>48</v>
      </c>
      <c r="E221" s="44">
        <f t="shared" si="390"/>
        <v>-5.8823529411764705E-2</v>
      </c>
      <c r="F221" s="18">
        <v>342</v>
      </c>
      <c r="G221" s="47">
        <f t="shared" si="390"/>
        <v>0.75384615384615383</v>
      </c>
      <c r="H221" s="13">
        <v>0.71</v>
      </c>
      <c r="I221" s="50">
        <f t="shared" ref="I221" si="442">-IFERROR((H220-H221)/H220,"")</f>
        <v>1.2187499999999998</v>
      </c>
      <c r="J221" s="14">
        <v>3.66</v>
      </c>
      <c r="K221" s="53">
        <f t="shared" ref="K221" si="443">-IFERROR((J220-J221)/J220,"")</f>
        <v>0.41312741312741325</v>
      </c>
    </row>
    <row r="222" spans="2:11">
      <c r="B222" s="130"/>
      <c r="C222" s="62">
        <f t="shared" si="393"/>
        <v>44781</v>
      </c>
      <c r="D222" s="18">
        <v>197</v>
      </c>
      <c r="E222" s="44">
        <f t="shared" si="390"/>
        <v>3.1041666666666665</v>
      </c>
      <c r="F222" s="18">
        <v>575</v>
      </c>
      <c r="G222" s="47">
        <f t="shared" si="390"/>
        <v>0.68128654970760238</v>
      </c>
      <c r="H222" s="13">
        <v>0.28999999999999998</v>
      </c>
      <c r="I222" s="50">
        <f t="shared" ref="I222" si="444">-IFERROR((H221-H222)/H221,"")</f>
        <v>-0.59154929577464788</v>
      </c>
      <c r="J222" s="14">
        <v>4.4400000000000004</v>
      </c>
      <c r="K222" s="53">
        <f t="shared" ref="K222" si="445">-IFERROR((J221-J222)/J221,"")</f>
        <v>0.21311475409836073</v>
      </c>
    </row>
    <row r="223" spans="2:11">
      <c r="B223" s="130"/>
      <c r="C223" s="62">
        <f t="shared" si="393"/>
        <v>44782</v>
      </c>
      <c r="D223" s="18">
        <v>169</v>
      </c>
      <c r="E223" s="44">
        <f t="shared" si="390"/>
        <v>-0.14213197969543148</v>
      </c>
      <c r="F223" s="18">
        <v>361</v>
      </c>
      <c r="G223" s="47">
        <f t="shared" si="390"/>
        <v>-0.37217391304347824</v>
      </c>
      <c r="H223" s="13">
        <v>0.64</v>
      </c>
      <c r="I223" s="50">
        <f t="shared" ref="I223" si="446">-IFERROR((H222-H223)/H222,"")</f>
        <v>1.2068965517241381</v>
      </c>
      <c r="J223" s="14">
        <v>16.55</v>
      </c>
      <c r="K223" s="53">
        <f t="shared" ref="K223" si="447">-IFERROR((J222-J223)/J222,"")</f>
        <v>2.727477477477477</v>
      </c>
    </row>
    <row r="224" spans="2:11">
      <c r="B224" s="130"/>
      <c r="C224" s="62">
        <f t="shared" si="393"/>
        <v>44783</v>
      </c>
      <c r="D224" s="18">
        <v>109</v>
      </c>
      <c r="E224" s="44">
        <f t="shared" si="390"/>
        <v>-0.35502958579881655</v>
      </c>
      <c r="F224" s="18">
        <v>199</v>
      </c>
      <c r="G224" s="47">
        <f t="shared" si="390"/>
        <v>-0.44875346260387811</v>
      </c>
      <c r="H224" s="13">
        <v>0.4</v>
      </c>
      <c r="I224" s="50">
        <f t="shared" ref="I224" si="448">-IFERROR((H223-H224)/H223,"")</f>
        <v>-0.375</v>
      </c>
      <c r="J224" s="14">
        <v>6.95</v>
      </c>
      <c r="K224" s="53">
        <f t="shared" ref="K224" si="449">-IFERROR((J223-J224)/J223,"")</f>
        <v>-0.58006042296072513</v>
      </c>
    </row>
    <row r="225" spans="2:11">
      <c r="B225" s="130"/>
      <c r="C225" s="62">
        <f t="shared" si="393"/>
        <v>44784</v>
      </c>
      <c r="D225" s="18">
        <v>154</v>
      </c>
      <c r="E225" s="44">
        <f t="shared" si="390"/>
        <v>0.41284403669724773</v>
      </c>
      <c r="F225" s="18">
        <v>417</v>
      </c>
      <c r="G225" s="47">
        <f t="shared" si="390"/>
        <v>1.0954773869346734</v>
      </c>
      <c r="H225" s="13">
        <v>0.63</v>
      </c>
      <c r="I225" s="50">
        <f t="shared" ref="I225" si="450">-IFERROR((H224-H225)/H224,"")</f>
        <v>0.57499999999999996</v>
      </c>
      <c r="J225" s="14">
        <v>3.34</v>
      </c>
      <c r="K225" s="53">
        <f t="shared" ref="K225" si="451">-IFERROR((J224-J225)/J224,"")</f>
        <v>-0.51942446043165469</v>
      </c>
    </row>
    <row r="226" spans="2:11">
      <c r="B226" s="130"/>
      <c r="C226" s="62">
        <f t="shared" si="393"/>
        <v>44785</v>
      </c>
      <c r="D226" s="18">
        <v>197</v>
      </c>
      <c r="E226" s="44">
        <f t="shared" si="390"/>
        <v>0.2792207792207792</v>
      </c>
      <c r="F226" s="18">
        <v>291</v>
      </c>
      <c r="G226" s="47">
        <f t="shared" si="390"/>
        <v>-0.30215827338129497</v>
      </c>
      <c r="H226" s="13">
        <v>0.59</v>
      </c>
      <c r="I226" s="50">
        <f t="shared" ref="I226" si="452">-IFERROR((H225-H226)/H225,"")</f>
        <v>-6.3492063492063544E-2</v>
      </c>
      <c r="J226" s="14">
        <v>9.3699999999999992</v>
      </c>
      <c r="K226" s="53">
        <f t="shared" ref="K226" si="453">-IFERROR((J225-J226)/J225,"")</f>
        <v>1.8053892215568861</v>
      </c>
    </row>
    <row r="227" spans="2:11">
      <c r="B227" s="130"/>
      <c r="C227" s="62">
        <f t="shared" si="393"/>
        <v>44786</v>
      </c>
      <c r="D227" s="18">
        <v>76</v>
      </c>
      <c r="E227" s="44">
        <f t="shared" si="390"/>
        <v>-0.6142131979695431</v>
      </c>
      <c r="F227" s="18">
        <v>571</v>
      </c>
      <c r="G227" s="47">
        <f t="shared" si="390"/>
        <v>0.96219931271477666</v>
      </c>
      <c r="H227" s="13">
        <v>0.45</v>
      </c>
      <c r="I227" s="50">
        <f t="shared" ref="I227" si="454">-IFERROR((H226-H227)/H226,"")</f>
        <v>-0.23728813559322029</v>
      </c>
      <c r="J227" s="14">
        <v>3.85</v>
      </c>
      <c r="K227" s="53">
        <f t="shared" ref="K227" si="455">-IFERROR((J226-J227)/J226,"")</f>
        <v>-0.58911419423692635</v>
      </c>
    </row>
    <row r="228" spans="2:11">
      <c r="B228" s="130"/>
      <c r="C228" s="62">
        <f t="shared" si="393"/>
        <v>44787</v>
      </c>
      <c r="D228" s="18">
        <v>191</v>
      </c>
      <c r="E228" s="44">
        <f t="shared" si="390"/>
        <v>1.513157894736842</v>
      </c>
      <c r="F228" s="18">
        <v>312</v>
      </c>
      <c r="G228" s="47">
        <f t="shared" si="390"/>
        <v>-0.45359019264448336</v>
      </c>
      <c r="H228" s="13">
        <v>0.61</v>
      </c>
      <c r="I228" s="50">
        <f t="shared" ref="I228" si="456">-IFERROR((H227-H228)/H227,"")</f>
        <v>0.35555555555555551</v>
      </c>
      <c r="J228" s="14">
        <v>9.98</v>
      </c>
      <c r="K228" s="53">
        <f t="shared" ref="K228" si="457">-IFERROR((J227-J228)/J227,"")</f>
        <v>1.5922077922077924</v>
      </c>
    </row>
    <row r="229" spans="2:11">
      <c r="B229" s="130"/>
      <c r="C229" s="62">
        <f t="shared" si="393"/>
        <v>44788</v>
      </c>
      <c r="D229" s="18">
        <v>106</v>
      </c>
      <c r="E229" s="44">
        <f t="shared" si="390"/>
        <v>-0.44502617801047123</v>
      </c>
      <c r="F229" s="18">
        <v>238</v>
      </c>
      <c r="G229" s="47">
        <f t="shared" si="390"/>
        <v>-0.23717948717948717</v>
      </c>
      <c r="H229" s="13">
        <v>0.33</v>
      </c>
      <c r="I229" s="50">
        <f t="shared" ref="I229" si="458">-IFERROR((H228-H229)/H228,"")</f>
        <v>-0.45901639344262291</v>
      </c>
      <c r="J229" s="14">
        <v>15.27</v>
      </c>
      <c r="K229" s="53">
        <f t="shared" ref="K229" si="459">-IFERROR((J228-J229)/J228,"")</f>
        <v>0.53006012024048088</v>
      </c>
    </row>
    <row r="230" spans="2:11">
      <c r="B230" s="130"/>
      <c r="C230" s="62">
        <f t="shared" si="393"/>
        <v>44789</v>
      </c>
      <c r="D230" s="18">
        <v>59</v>
      </c>
      <c r="E230" s="44">
        <f t="shared" si="390"/>
        <v>-0.44339622641509435</v>
      </c>
      <c r="F230" s="18">
        <v>577</v>
      </c>
      <c r="G230" s="47">
        <f t="shared" si="390"/>
        <v>1.4243697478991597</v>
      </c>
      <c r="H230" s="13">
        <v>0.54</v>
      </c>
      <c r="I230" s="50">
        <f t="shared" ref="I230" si="460">-IFERROR((H229-H230)/H229,"")</f>
        <v>0.63636363636363635</v>
      </c>
      <c r="J230" s="14">
        <v>1.31</v>
      </c>
      <c r="K230" s="53">
        <f t="shared" ref="K230" si="461">-IFERROR((J229-J230)/J229,"")</f>
        <v>-0.914210870988867</v>
      </c>
    </row>
    <row r="231" spans="2:11">
      <c r="B231" s="130"/>
      <c r="C231" s="62">
        <f t="shared" si="393"/>
        <v>44790</v>
      </c>
      <c r="D231" s="18">
        <v>70</v>
      </c>
      <c r="E231" s="44">
        <f t="shared" si="390"/>
        <v>0.1864406779661017</v>
      </c>
      <c r="F231" s="18">
        <v>485</v>
      </c>
      <c r="G231" s="47">
        <f t="shared" si="390"/>
        <v>-0.15944540727902945</v>
      </c>
      <c r="H231" s="13">
        <v>0.64</v>
      </c>
      <c r="I231" s="50">
        <f t="shared" ref="I231" si="462">-IFERROR((H230-H231)/H230,"")</f>
        <v>0.18518518518518512</v>
      </c>
      <c r="J231" s="14">
        <v>3.44</v>
      </c>
      <c r="K231" s="53">
        <f t="shared" ref="K231" si="463">-IFERROR((J230-J231)/J230,"")</f>
        <v>1.6259541984732824</v>
      </c>
    </row>
    <row r="232" spans="2:11">
      <c r="B232" s="130"/>
      <c r="C232" s="62">
        <f t="shared" si="393"/>
        <v>44791</v>
      </c>
      <c r="D232" s="18">
        <v>197</v>
      </c>
      <c r="E232" s="44">
        <f t="shared" si="390"/>
        <v>1.8142857142857143</v>
      </c>
      <c r="F232" s="18">
        <v>396</v>
      </c>
      <c r="G232" s="47">
        <f t="shared" si="390"/>
        <v>-0.18350515463917524</v>
      </c>
      <c r="H232" s="13">
        <v>0.46</v>
      </c>
      <c r="I232" s="50">
        <f t="shared" ref="I232" si="464">-IFERROR((H231-H232)/H231,"")</f>
        <v>-0.28125</v>
      </c>
      <c r="J232" s="14">
        <v>12.77</v>
      </c>
      <c r="K232" s="53">
        <f t="shared" ref="K232" si="465">-IFERROR((J231-J232)/J231,"")</f>
        <v>2.7122093023255816</v>
      </c>
    </row>
    <row r="233" spans="2:11">
      <c r="B233" s="130"/>
      <c r="C233" s="62">
        <f t="shared" si="393"/>
        <v>44792</v>
      </c>
      <c r="D233" s="18">
        <v>93</v>
      </c>
      <c r="E233" s="44">
        <f t="shared" si="390"/>
        <v>-0.52791878172588835</v>
      </c>
      <c r="F233" s="18">
        <v>371</v>
      </c>
      <c r="G233" s="47">
        <f t="shared" si="390"/>
        <v>-6.3131313131313135E-2</v>
      </c>
      <c r="H233" s="13">
        <v>0.5</v>
      </c>
      <c r="I233" s="50">
        <f t="shared" ref="I233" si="466">-IFERROR((H232-H233)/H232,"")</f>
        <v>8.6956521739130391E-2</v>
      </c>
      <c r="J233" s="14">
        <v>14.22</v>
      </c>
      <c r="K233" s="53">
        <f t="shared" ref="K233" si="467">-IFERROR((J232-J233)/J232,"")</f>
        <v>0.11354737666405647</v>
      </c>
    </row>
    <row r="234" spans="2:11">
      <c r="B234" s="130"/>
      <c r="C234" s="62">
        <f t="shared" si="393"/>
        <v>44793</v>
      </c>
      <c r="D234" s="18">
        <v>91</v>
      </c>
      <c r="E234" s="44">
        <f t="shared" si="390"/>
        <v>-2.1505376344086023E-2</v>
      </c>
      <c r="F234" s="18">
        <v>454</v>
      </c>
      <c r="G234" s="47">
        <f t="shared" si="390"/>
        <v>0.22371967654986524</v>
      </c>
      <c r="H234" s="13">
        <v>0.31</v>
      </c>
      <c r="I234" s="50">
        <f t="shared" ref="I234" si="468">-IFERROR((H233-H234)/H233,"")</f>
        <v>-0.38</v>
      </c>
      <c r="J234" s="14">
        <v>10.88</v>
      </c>
      <c r="K234" s="53">
        <f t="shared" ref="K234" si="469">-IFERROR((J233-J234)/J233,"")</f>
        <v>-0.23488045007032346</v>
      </c>
    </row>
    <row r="235" spans="2:11">
      <c r="B235" s="130"/>
      <c r="C235" s="62">
        <f t="shared" si="393"/>
        <v>44794</v>
      </c>
      <c r="D235" s="18">
        <v>131</v>
      </c>
      <c r="E235" s="44">
        <f t="shared" si="390"/>
        <v>0.43956043956043955</v>
      </c>
      <c r="F235" s="18">
        <v>440</v>
      </c>
      <c r="G235" s="47">
        <f t="shared" si="390"/>
        <v>-3.0837004405286344E-2</v>
      </c>
      <c r="H235" s="13">
        <v>0.5</v>
      </c>
      <c r="I235" s="50">
        <f t="shared" ref="I235" si="470">-IFERROR((H234-H235)/H234,"")</f>
        <v>0.61290322580645162</v>
      </c>
      <c r="J235" s="14">
        <v>6.58</v>
      </c>
      <c r="K235" s="53">
        <f t="shared" ref="K235" si="471">-IFERROR((J234-J235)/J234,"")</f>
        <v>-0.39522058823529416</v>
      </c>
    </row>
    <row r="236" spans="2:11">
      <c r="B236" s="130"/>
      <c r="C236" s="62">
        <f t="shared" si="393"/>
        <v>44795</v>
      </c>
      <c r="D236" s="18">
        <v>170</v>
      </c>
      <c r="E236" s="44">
        <f t="shared" si="390"/>
        <v>0.29770992366412213</v>
      </c>
      <c r="F236" s="18">
        <v>540</v>
      </c>
      <c r="G236" s="47">
        <f t="shared" si="390"/>
        <v>0.22727272727272727</v>
      </c>
      <c r="H236" s="13">
        <v>0.7</v>
      </c>
      <c r="I236" s="50">
        <f t="shared" ref="I236" si="472">-IFERROR((H235-H236)/H235,"")</f>
        <v>0.39999999999999991</v>
      </c>
      <c r="J236" s="14">
        <v>1.46</v>
      </c>
      <c r="K236" s="53">
        <f t="shared" ref="K236" si="473">-IFERROR((J235-J236)/J235,"")</f>
        <v>-0.77811550151975684</v>
      </c>
    </row>
    <row r="237" spans="2:11">
      <c r="B237" s="130"/>
      <c r="C237" s="62">
        <f t="shared" si="393"/>
        <v>44796</v>
      </c>
      <c r="D237" s="18">
        <v>107</v>
      </c>
      <c r="E237" s="44">
        <f t="shared" si="390"/>
        <v>-0.37058823529411766</v>
      </c>
      <c r="F237" s="18">
        <v>241</v>
      </c>
      <c r="G237" s="47">
        <f t="shared" si="390"/>
        <v>-0.5537037037037037</v>
      </c>
      <c r="H237" s="13">
        <v>0.41</v>
      </c>
      <c r="I237" s="50">
        <f t="shared" ref="I237" si="474">-IFERROR((H236-H237)/H236,"")</f>
        <v>-0.41428571428571426</v>
      </c>
      <c r="J237" s="14">
        <v>14.57</v>
      </c>
      <c r="K237" s="53">
        <f t="shared" ref="K237" si="475">-IFERROR((J236-J237)/J236,"")</f>
        <v>8.9794520547945211</v>
      </c>
    </row>
    <row r="238" spans="2:11">
      <c r="B238" s="130"/>
      <c r="C238" s="62">
        <f t="shared" si="393"/>
        <v>44797</v>
      </c>
      <c r="D238" s="18">
        <v>204</v>
      </c>
      <c r="E238" s="44">
        <f t="shared" si="390"/>
        <v>0.90654205607476634</v>
      </c>
      <c r="F238" s="18">
        <v>460</v>
      </c>
      <c r="G238" s="47">
        <f t="shared" si="390"/>
        <v>0.90871369294605808</v>
      </c>
      <c r="H238" s="13">
        <v>0.36</v>
      </c>
      <c r="I238" s="50">
        <f t="shared" ref="I238" si="476">-IFERROR((H237-H238)/H237,"")</f>
        <v>-0.12195121951219511</v>
      </c>
      <c r="J238" s="14">
        <v>2.9</v>
      </c>
      <c r="K238" s="53">
        <f t="shared" ref="K238" si="477">-IFERROR((J237-J238)/J237,"")</f>
        <v>-0.80096087851750164</v>
      </c>
    </row>
    <row r="239" spans="2:11">
      <c r="B239" s="130"/>
      <c r="C239" s="62">
        <f t="shared" si="393"/>
        <v>44798</v>
      </c>
      <c r="D239" s="18">
        <v>170</v>
      </c>
      <c r="E239" s="44">
        <f t="shared" si="390"/>
        <v>-0.16666666666666666</v>
      </c>
      <c r="F239" s="18">
        <v>230</v>
      </c>
      <c r="G239" s="47">
        <f t="shared" si="390"/>
        <v>-0.5</v>
      </c>
      <c r="H239" s="13">
        <v>0.62</v>
      </c>
      <c r="I239" s="50">
        <f t="shared" ref="I239" si="478">-IFERROR((H238-H239)/H238,"")</f>
        <v>0.72222222222222232</v>
      </c>
      <c r="J239" s="14">
        <v>6.46</v>
      </c>
      <c r="K239" s="53">
        <f t="shared" ref="K239" si="479">-IFERROR((J238-J239)/J238,"")</f>
        <v>1.2275862068965517</v>
      </c>
    </row>
    <row r="240" spans="2:11">
      <c r="B240" s="130"/>
      <c r="C240" s="62">
        <f t="shared" si="393"/>
        <v>44799</v>
      </c>
      <c r="D240" s="18">
        <v>152</v>
      </c>
      <c r="E240" s="44">
        <f t="shared" si="390"/>
        <v>-0.10588235294117647</v>
      </c>
      <c r="F240" s="18">
        <v>193</v>
      </c>
      <c r="G240" s="47">
        <f t="shared" si="390"/>
        <v>-0.16086956521739129</v>
      </c>
      <c r="H240" s="13">
        <v>0.21</v>
      </c>
      <c r="I240" s="50">
        <f t="shared" ref="I240" si="480">-IFERROR((H239-H240)/H239,"")</f>
        <v>-0.66129032258064524</v>
      </c>
      <c r="J240" s="14">
        <v>12.23</v>
      </c>
      <c r="K240" s="53">
        <f t="shared" ref="K240" si="481">-IFERROR((J239-J240)/J239,"")</f>
        <v>0.89318885448916419</v>
      </c>
    </row>
    <row r="241" spans="2:11">
      <c r="B241" s="130"/>
      <c r="C241" s="62">
        <f t="shared" si="393"/>
        <v>44800</v>
      </c>
      <c r="D241" s="18">
        <v>211</v>
      </c>
      <c r="E241" s="44">
        <f t="shared" si="390"/>
        <v>0.38815789473684209</v>
      </c>
      <c r="F241" s="18">
        <v>214</v>
      </c>
      <c r="G241" s="47">
        <f t="shared" si="390"/>
        <v>0.10880829015544041</v>
      </c>
      <c r="H241" s="13">
        <v>0.45</v>
      </c>
      <c r="I241" s="50">
        <f t="shared" ref="I241" si="482">-IFERROR((H240-H241)/H240,"")</f>
        <v>1.142857142857143</v>
      </c>
      <c r="J241" s="14">
        <v>3.74</v>
      </c>
      <c r="K241" s="53">
        <f t="shared" ref="K241" si="483">-IFERROR((J240-J241)/J240,"")</f>
        <v>-0.69419460343417827</v>
      </c>
    </row>
    <row r="242" spans="2:11">
      <c r="B242" s="130"/>
      <c r="C242" s="62">
        <f t="shared" si="393"/>
        <v>44801</v>
      </c>
      <c r="D242" s="18">
        <v>109</v>
      </c>
      <c r="E242" s="44">
        <f t="shared" si="390"/>
        <v>-0.48341232227488151</v>
      </c>
      <c r="F242" s="18">
        <v>260</v>
      </c>
      <c r="G242" s="47">
        <f t="shared" si="390"/>
        <v>0.21495327102803738</v>
      </c>
      <c r="H242" s="13">
        <v>0.23</v>
      </c>
      <c r="I242" s="50">
        <f t="shared" ref="I242" si="484">-IFERROR((H241-H242)/H241,"")</f>
        <v>-0.48888888888888887</v>
      </c>
      <c r="J242" s="14">
        <v>4.62</v>
      </c>
      <c r="K242" s="53">
        <f t="shared" ref="K242" si="485">-IFERROR((J241-J242)/J241,"")</f>
        <v>0.23529411764705879</v>
      </c>
    </row>
    <row r="243" spans="2:11">
      <c r="B243" s="130"/>
      <c r="C243" s="62">
        <f t="shared" si="393"/>
        <v>44802</v>
      </c>
      <c r="D243" s="18">
        <v>205</v>
      </c>
      <c r="E243" s="44">
        <f t="shared" si="390"/>
        <v>0.88073394495412849</v>
      </c>
      <c r="F243" s="18">
        <v>187</v>
      </c>
      <c r="G243" s="47">
        <f t="shared" si="390"/>
        <v>-0.28076923076923077</v>
      </c>
      <c r="H243" s="13">
        <v>0.3</v>
      </c>
      <c r="I243" s="50">
        <f t="shared" ref="I243" si="486">-IFERROR((H242-H243)/H242,"")</f>
        <v>0.30434782608695643</v>
      </c>
      <c r="J243" s="14">
        <v>12.79</v>
      </c>
      <c r="K243" s="53">
        <f t="shared" ref="K243" si="487">-IFERROR((J242-J243)/J242,"")</f>
        <v>1.768398268398268</v>
      </c>
    </row>
    <row r="244" spans="2:11">
      <c r="B244" s="130"/>
      <c r="C244" s="62">
        <f t="shared" si="393"/>
        <v>44803</v>
      </c>
      <c r="D244" s="18">
        <v>76</v>
      </c>
      <c r="E244" s="44">
        <f t="shared" si="390"/>
        <v>-0.62926829268292683</v>
      </c>
      <c r="F244" s="18">
        <v>461</v>
      </c>
      <c r="G244" s="47">
        <f t="shared" si="390"/>
        <v>1.46524064171123</v>
      </c>
      <c r="H244" s="13">
        <v>0.48</v>
      </c>
      <c r="I244" s="50">
        <f t="shared" ref="I244" si="488">-IFERROR((H243-H244)/H243,"")</f>
        <v>0.6</v>
      </c>
      <c r="J244" s="14">
        <v>14.9</v>
      </c>
      <c r="K244" s="53">
        <f t="shared" ref="K244" si="489">-IFERROR((J243-J244)/J243,"")</f>
        <v>0.16497263487099306</v>
      </c>
    </row>
    <row r="245" spans="2:11" ht="17" thickBot="1">
      <c r="B245" s="131"/>
      <c r="C245" s="65">
        <f t="shared" si="393"/>
        <v>44804</v>
      </c>
      <c r="D245" s="25">
        <v>140</v>
      </c>
      <c r="E245" s="45">
        <f t="shared" si="390"/>
        <v>0.84210526315789469</v>
      </c>
      <c r="F245" s="25">
        <v>595</v>
      </c>
      <c r="G245" s="48">
        <f t="shared" si="390"/>
        <v>0.29067245119305857</v>
      </c>
      <c r="H245" s="20">
        <v>0.54</v>
      </c>
      <c r="I245" s="51">
        <f t="shared" ref="I245" si="490">-IFERROR((H244-H245)/H244,"")</f>
        <v>0.12500000000000011</v>
      </c>
      <c r="J245" s="21">
        <v>6.36</v>
      </c>
      <c r="K245" s="54">
        <f t="shared" ref="K245" si="491">-IFERROR((J244-J245)/J244,"")</f>
        <v>-0.57315436241610729</v>
      </c>
    </row>
    <row r="246" spans="2:11">
      <c r="B246" s="132" t="s">
        <v>8</v>
      </c>
      <c r="C246" s="64">
        <f t="shared" si="393"/>
        <v>44805</v>
      </c>
      <c r="D246" s="26">
        <v>184</v>
      </c>
      <c r="E246" s="46">
        <f t="shared" si="390"/>
        <v>0.31428571428571428</v>
      </c>
      <c r="F246" s="26">
        <v>589</v>
      </c>
      <c r="G246" s="49">
        <f t="shared" si="390"/>
        <v>-1.0084033613445379E-2</v>
      </c>
      <c r="H246" s="23">
        <v>0.57999999999999996</v>
      </c>
      <c r="I246" s="52">
        <f t="shared" ref="I246" si="492">-IFERROR((H245-H246)/H245,"")</f>
        <v>7.4074074074073931E-2</v>
      </c>
      <c r="J246" s="24">
        <v>4.6100000000000003</v>
      </c>
      <c r="K246" s="55">
        <f t="shared" ref="K246" si="493">-IFERROR((J245-J246)/J245,"")</f>
        <v>-0.27515723270440251</v>
      </c>
    </row>
    <row r="247" spans="2:11">
      <c r="B247" s="133"/>
      <c r="C247" s="62">
        <f t="shared" si="393"/>
        <v>44806</v>
      </c>
      <c r="D247" s="18">
        <v>154</v>
      </c>
      <c r="E247" s="44">
        <f t="shared" si="390"/>
        <v>-0.16304347826086957</v>
      </c>
      <c r="F247" s="18">
        <v>326</v>
      </c>
      <c r="G247" s="47">
        <f t="shared" si="390"/>
        <v>-0.4465195246179966</v>
      </c>
      <c r="H247" s="13">
        <v>0.37</v>
      </c>
      <c r="I247" s="50">
        <f t="shared" ref="I247" si="494">-IFERROR((H246-H247)/H246,"")</f>
        <v>-0.36206896551724133</v>
      </c>
      <c r="J247" s="14">
        <v>5.74</v>
      </c>
      <c r="K247" s="53">
        <f t="shared" ref="K247" si="495">-IFERROR((J246-J247)/J246,"")</f>
        <v>0.24511930585683292</v>
      </c>
    </row>
    <row r="248" spans="2:11">
      <c r="B248" s="133"/>
      <c r="C248" s="62">
        <f t="shared" si="393"/>
        <v>44807</v>
      </c>
      <c r="D248" s="18">
        <v>51</v>
      </c>
      <c r="E248" s="44">
        <f t="shared" si="390"/>
        <v>-0.66883116883116878</v>
      </c>
      <c r="F248" s="18">
        <v>542</v>
      </c>
      <c r="G248" s="47">
        <f t="shared" si="390"/>
        <v>0.66257668711656437</v>
      </c>
      <c r="H248" s="13">
        <v>0.59</v>
      </c>
      <c r="I248" s="50">
        <f t="shared" ref="I248" si="496">-IFERROR((H247-H248)/H247,"")</f>
        <v>0.59459459459459452</v>
      </c>
      <c r="J248" s="14">
        <v>10.54</v>
      </c>
      <c r="K248" s="53">
        <f t="shared" ref="K248" si="497">-IFERROR((J247-J248)/J247,"")</f>
        <v>0.8362369337979092</v>
      </c>
    </row>
    <row r="249" spans="2:11">
      <c r="B249" s="133"/>
      <c r="C249" s="62">
        <f t="shared" si="393"/>
        <v>44808</v>
      </c>
      <c r="D249" s="18">
        <v>177</v>
      </c>
      <c r="E249" s="44">
        <f t="shared" si="390"/>
        <v>2.4705882352941178</v>
      </c>
      <c r="F249" s="18">
        <v>415</v>
      </c>
      <c r="G249" s="47">
        <f t="shared" si="390"/>
        <v>-0.23431734317343172</v>
      </c>
      <c r="H249" s="13">
        <v>0.63</v>
      </c>
      <c r="I249" s="50">
        <f t="shared" ref="I249" si="498">-IFERROR((H248-H249)/H248,"")</f>
        <v>6.7796610169491595E-2</v>
      </c>
      <c r="J249" s="14">
        <v>14.77</v>
      </c>
      <c r="K249" s="53">
        <f t="shared" ref="K249" si="499">-IFERROR((J248-J249)/J248,"")</f>
        <v>0.40132827324478187</v>
      </c>
    </row>
    <row r="250" spans="2:11">
      <c r="B250" s="133"/>
      <c r="C250" s="62">
        <f t="shared" si="393"/>
        <v>44809</v>
      </c>
      <c r="D250" s="18">
        <v>106</v>
      </c>
      <c r="E250" s="44">
        <f t="shared" si="390"/>
        <v>-0.40112994350282488</v>
      </c>
      <c r="F250" s="18">
        <v>426</v>
      </c>
      <c r="G250" s="47">
        <f t="shared" si="390"/>
        <v>2.6506024096385541E-2</v>
      </c>
      <c r="H250" s="13">
        <v>0.24</v>
      </c>
      <c r="I250" s="50">
        <f t="shared" ref="I250" si="500">-IFERROR((H249-H250)/H249,"")</f>
        <v>-0.61904761904761907</v>
      </c>
      <c r="J250" s="14">
        <v>11.65</v>
      </c>
      <c r="K250" s="53">
        <f t="shared" ref="K250" si="501">-IFERROR((J249-J250)/J249,"")</f>
        <v>-0.21123899796885573</v>
      </c>
    </row>
    <row r="251" spans="2:11">
      <c r="B251" s="133"/>
      <c r="C251" s="62">
        <f t="shared" si="393"/>
        <v>44810</v>
      </c>
      <c r="D251" s="18">
        <v>72</v>
      </c>
      <c r="E251" s="44">
        <f t="shared" si="390"/>
        <v>-0.32075471698113206</v>
      </c>
      <c r="F251" s="18">
        <v>218</v>
      </c>
      <c r="G251" s="47">
        <f t="shared" si="390"/>
        <v>-0.48826291079812206</v>
      </c>
      <c r="H251" s="13">
        <v>0.55000000000000004</v>
      </c>
      <c r="I251" s="50">
        <f t="shared" ref="I251" si="502">-IFERROR((H250-H251)/H250,"")</f>
        <v>1.291666666666667</v>
      </c>
      <c r="J251" s="14">
        <v>5.58</v>
      </c>
      <c r="K251" s="53">
        <f t="shared" ref="K251" si="503">-IFERROR((J250-J251)/J250,"")</f>
        <v>-0.52103004291845489</v>
      </c>
    </row>
    <row r="252" spans="2:11">
      <c r="B252" s="133"/>
      <c r="C252" s="62">
        <f t="shared" si="393"/>
        <v>44811</v>
      </c>
      <c r="D252" s="18">
        <v>97</v>
      </c>
      <c r="E252" s="44">
        <f t="shared" si="390"/>
        <v>0.34722222222222221</v>
      </c>
      <c r="F252" s="18">
        <v>401</v>
      </c>
      <c r="G252" s="47">
        <f t="shared" si="390"/>
        <v>0.83944954128440363</v>
      </c>
      <c r="H252" s="13">
        <v>0.25</v>
      </c>
      <c r="I252" s="50">
        <f t="shared" ref="I252" si="504">-IFERROR((H251-H252)/H251,"")</f>
        <v>-0.54545454545454553</v>
      </c>
      <c r="J252" s="14">
        <v>4.2300000000000004</v>
      </c>
      <c r="K252" s="53">
        <f t="shared" ref="K252" si="505">-IFERROR((J251-J252)/J251,"")</f>
        <v>-0.24193548387096767</v>
      </c>
    </row>
    <row r="253" spans="2:11">
      <c r="B253" s="133"/>
      <c r="C253" s="62">
        <f t="shared" si="393"/>
        <v>44812</v>
      </c>
      <c r="D253" s="18">
        <v>136</v>
      </c>
      <c r="E253" s="44">
        <f t="shared" si="390"/>
        <v>0.40206185567010311</v>
      </c>
      <c r="F253" s="18">
        <v>294</v>
      </c>
      <c r="G253" s="47">
        <f t="shared" si="390"/>
        <v>-0.26683291770573564</v>
      </c>
      <c r="H253" s="13">
        <v>0.38</v>
      </c>
      <c r="I253" s="50">
        <f t="shared" ref="I253" si="506">-IFERROR((H252-H253)/H252,"")</f>
        <v>0.52</v>
      </c>
      <c r="J253" s="14">
        <v>11.14</v>
      </c>
      <c r="K253" s="53">
        <f t="shared" ref="K253" si="507">-IFERROR((J252-J253)/J252,"")</f>
        <v>1.6335697399527185</v>
      </c>
    </row>
    <row r="254" spans="2:11">
      <c r="B254" s="133"/>
      <c r="C254" s="62">
        <f t="shared" si="393"/>
        <v>44813</v>
      </c>
      <c r="D254" s="18">
        <v>61</v>
      </c>
      <c r="E254" s="44">
        <f t="shared" si="390"/>
        <v>-0.55147058823529416</v>
      </c>
      <c r="F254" s="18">
        <v>349</v>
      </c>
      <c r="G254" s="47">
        <f t="shared" si="390"/>
        <v>0.1870748299319728</v>
      </c>
      <c r="H254" s="13">
        <v>0.22</v>
      </c>
      <c r="I254" s="50">
        <f t="shared" ref="I254" si="508">-IFERROR((H253-H254)/H253,"")</f>
        <v>-0.42105263157894735</v>
      </c>
      <c r="J254" s="14">
        <v>7.73</v>
      </c>
      <c r="K254" s="53">
        <f t="shared" ref="K254" si="509">-IFERROR((J253-J254)/J253,"")</f>
        <v>-0.30610412926391384</v>
      </c>
    </row>
    <row r="255" spans="2:11">
      <c r="B255" s="133"/>
      <c r="C255" s="62">
        <f t="shared" si="393"/>
        <v>44814</v>
      </c>
      <c r="D255" s="18">
        <v>158</v>
      </c>
      <c r="E255" s="44">
        <f t="shared" si="390"/>
        <v>1.5901639344262295</v>
      </c>
      <c r="F255" s="18">
        <v>195</v>
      </c>
      <c r="G255" s="47">
        <f t="shared" si="390"/>
        <v>-0.44126074498567336</v>
      </c>
      <c r="H255" s="13">
        <v>0.23</v>
      </c>
      <c r="I255" s="50">
        <f t="shared" ref="I255" si="510">-IFERROR((H254-H255)/H254,"")</f>
        <v>4.5454545454545497E-2</v>
      </c>
      <c r="J255" s="14">
        <v>15.05</v>
      </c>
      <c r="K255" s="53">
        <f t="shared" ref="K255" si="511">-IFERROR((J254-J255)/J254,"")</f>
        <v>0.9469598965071151</v>
      </c>
    </row>
    <row r="256" spans="2:11">
      <c r="B256" s="133"/>
      <c r="C256" s="62">
        <f t="shared" si="393"/>
        <v>44815</v>
      </c>
      <c r="D256" s="18">
        <v>153</v>
      </c>
      <c r="E256" s="44">
        <f t="shared" si="390"/>
        <v>-3.1645569620253167E-2</v>
      </c>
      <c r="F256" s="18">
        <v>348</v>
      </c>
      <c r="G256" s="47">
        <f t="shared" si="390"/>
        <v>0.7846153846153846</v>
      </c>
      <c r="H256" s="13">
        <v>0.21</v>
      </c>
      <c r="I256" s="50">
        <f t="shared" ref="I256" si="512">-IFERROR((H255-H256)/H255,"")</f>
        <v>-8.6956521739130502E-2</v>
      </c>
      <c r="J256" s="14">
        <v>8.07</v>
      </c>
      <c r="K256" s="53">
        <f t="shared" ref="K256" si="513">-IFERROR((J255-J256)/J255,"")</f>
        <v>-0.46378737541528242</v>
      </c>
    </row>
    <row r="257" spans="2:11">
      <c r="B257" s="133"/>
      <c r="C257" s="62">
        <f t="shared" si="393"/>
        <v>44816</v>
      </c>
      <c r="D257" s="18">
        <v>147</v>
      </c>
      <c r="E257" s="44">
        <f t="shared" si="390"/>
        <v>-3.9215686274509803E-2</v>
      </c>
      <c r="F257" s="18">
        <v>250</v>
      </c>
      <c r="G257" s="47">
        <f t="shared" si="390"/>
        <v>-0.28160919540229884</v>
      </c>
      <c r="H257" s="13">
        <v>0.21</v>
      </c>
      <c r="I257" s="50">
        <f t="shared" ref="I257" si="514">-IFERROR((H256-H257)/H256,"")</f>
        <v>0</v>
      </c>
      <c r="J257" s="14">
        <v>16.73</v>
      </c>
      <c r="K257" s="53">
        <f t="shared" ref="K257" si="515">-IFERROR((J256-J257)/J256,"")</f>
        <v>1.0731102850061958</v>
      </c>
    </row>
    <row r="258" spans="2:11">
      <c r="B258" s="133"/>
      <c r="C258" s="62">
        <f t="shared" si="393"/>
        <v>44817</v>
      </c>
      <c r="D258" s="18">
        <v>178</v>
      </c>
      <c r="E258" s="44">
        <f t="shared" si="390"/>
        <v>0.21088435374149661</v>
      </c>
      <c r="F258" s="18">
        <v>596</v>
      </c>
      <c r="G258" s="47">
        <f t="shared" si="390"/>
        <v>1.3839999999999999</v>
      </c>
      <c r="H258" s="13">
        <v>0.37</v>
      </c>
      <c r="I258" s="50">
        <f t="shared" ref="I258" si="516">-IFERROR((H257-H258)/H257,"")</f>
        <v>0.76190476190476197</v>
      </c>
      <c r="J258" s="14">
        <v>3.72</v>
      </c>
      <c r="K258" s="53">
        <f t="shared" ref="K258" si="517">-IFERROR((J257-J258)/J257,"")</f>
        <v>-0.77764494919306637</v>
      </c>
    </row>
    <row r="259" spans="2:11">
      <c r="B259" s="133"/>
      <c r="C259" s="62">
        <f t="shared" si="393"/>
        <v>44818</v>
      </c>
      <c r="D259" s="18">
        <v>83</v>
      </c>
      <c r="E259" s="44">
        <f t="shared" si="390"/>
        <v>-0.5337078651685393</v>
      </c>
      <c r="F259" s="18">
        <v>186</v>
      </c>
      <c r="G259" s="47">
        <f t="shared" si="390"/>
        <v>-0.68791946308724827</v>
      </c>
      <c r="H259" s="13">
        <v>0.68</v>
      </c>
      <c r="I259" s="50">
        <f t="shared" ref="I259" si="518">-IFERROR((H258-H259)/H258,"")</f>
        <v>0.83783783783783794</v>
      </c>
      <c r="J259" s="14">
        <v>8.09</v>
      </c>
      <c r="K259" s="53">
        <f t="shared" ref="K259" si="519">-IFERROR((J258-J259)/J258,"")</f>
        <v>1.1747311827956985</v>
      </c>
    </row>
    <row r="260" spans="2:11">
      <c r="B260" s="133"/>
      <c r="C260" s="62">
        <f t="shared" si="393"/>
        <v>44819</v>
      </c>
      <c r="D260" s="18">
        <v>99</v>
      </c>
      <c r="E260" s="44">
        <f t="shared" ref="E260:G323" si="520">-IFERROR((D259-D260)/D259,"")</f>
        <v>0.19277108433734941</v>
      </c>
      <c r="F260" s="18">
        <v>303</v>
      </c>
      <c r="G260" s="47">
        <f t="shared" si="520"/>
        <v>0.62903225806451613</v>
      </c>
      <c r="H260" s="13">
        <v>0.72</v>
      </c>
      <c r="I260" s="50">
        <f t="shared" ref="I260" si="521">-IFERROR((H259-H260)/H259,"")</f>
        <v>5.8823529411764594E-2</v>
      </c>
      <c r="J260" s="14">
        <v>1.41</v>
      </c>
      <c r="K260" s="53">
        <f t="shared" ref="K260" si="522">-IFERROR((J259-J260)/J259,"")</f>
        <v>-0.82571075401730532</v>
      </c>
    </row>
    <row r="261" spans="2:11">
      <c r="B261" s="133"/>
      <c r="C261" s="62">
        <f t="shared" ref="C261:C324" si="523">C260+1</f>
        <v>44820</v>
      </c>
      <c r="D261" s="18">
        <v>206</v>
      </c>
      <c r="E261" s="44">
        <f t="shared" si="520"/>
        <v>1.0808080808080809</v>
      </c>
      <c r="F261" s="18">
        <v>521</v>
      </c>
      <c r="G261" s="47">
        <f t="shared" si="520"/>
        <v>0.71947194719471952</v>
      </c>
      <c r="H261" s="13">
        <v>0.6</v>
      </c>
      <c r="I261" s="50">
        <f t="shared" ref="I261" si="524">-IFERROR((H260-H261)/H260,"")</f>
        <v>-0.16666666666666666</v>
      </c>
      <c r="J261" s="14">
        <v>16.309999999999999</v>
      </c>
      <c r="K261" s="53">
        <f t="shared" ref="K261" si="525">-IFERROR((J260-J261)/J260,"")</f>
        <v>10.567375886524822</v>
      </c>
    </row>
    <row r="262" spans="2:11">
      <c r="B262" s="133"/>
      <c r="C262" s="62">
        <f t="shared" si="523"/>
        <v>44821</v>
      </c>
      <c r="D262" s="18">
        <v>191</v>
      </c>
      <c r="E262" s="44">
        <f t="shared" si="520"/>
        <v>-7.281553398058252E-2</v>
      </c>
      <c r="F262" s="18">
        <v>509</v>
      </c>
      <c r="G262" s="47">
        <f t="shared" si="520"/>
        <v>-2.3032629558541268E-2</v>
      </c>
      <c r="H262" s="13">
        <v>0.55000000000000004</v>
      </c>
      <c r="I262" s="50">
        <f t="shared" ref="I262" si="526">-IFERROR((H261-H262)/H261,"")</f>
        <v>-8.3333333333333232E-2</v>
      </c>
      <c r="J262" s="14">
        <v>2.71</v>
      </c>
      <c r="K262" s="53">
        <f t="shared" ref="K262" si="527">-IFERROR((J261-J262)/J261,"")</f>
        <v>-0.83384426732066208</v>
      </c>
    </row>
    <row r="263" spans="2:11">
      <c r="B263" s="133"/>
      <c r="C263" s="62">
        <f t="shared" si="523"/>
        <v>44822</v>
      </c>
      <c r="D263" s="18">
        <v>89</v>
      </c>
      <c r="E263" s="44">
        <f t="shared" si="520"/>
        <v>-0.53403141361256545</v>
      </c>
      <c r="F263" s="18">
        <v>505</v>
      </c>
      <c r="G263" s="47">
        <f t="shared" si="520"/>
        <v>-7.8585461689587421E-3</v>
      </c>
      <c r="H263" s="13">
        <v>0.43</v>
      </c>
      <c r="I263" s="50">
        <f t="shared" ref="I263" si="528">-IFERROR((H262-H263)/H262,"")</f>
        <v>-0.21818181818181825</v>
      </c>
      <c r="J263" s="14">
        <v>3.14</v>
      </c>
      <c r="K263" s="53">
        <f t="shared" ref="K263" si="529">-IFERROR((J262-J263)/J262,"")</f>
        <v>0.15867158671586723</v>
      </c>
    </row>
    <row r="264" spans="2:11">
      <c r="B264" s="133"/>
      <c r="C264" s="62">
        <f t="shared" si="523"/>
        <v>44823</v>
      </c>
      <c r="D264" s="18">
        <v>162</v>
      </c>
      <c r="E264" s="44">
        <f t="shared" si="520"/>
        <v>0.8202247191011236</v>
      </c>
      <c r="F264" s="18">
        <v>273</v>
      </c>
      <c r="G264" s="47">
        <f t="shared" si="520"/>
        <v>-0.45940594059405943</v>
      </c>
      <c r="H264" s="13">
        <v>0.36</v>
      </c>
      <c r="I264" s="50">
        <f t="shared" ref="I264" si="530">-IFERROR((H263-H264)/H263,"")</f>
        <v>-0.16279069767441862</v>
      </c>
      <c r="J264" s="14">
        <v>14.64</v>
      </c>
      <c r="K264" s="53">
        <f t="shared" ref="K264" si="531">-IFERROR((J263-J264)/J263,"")</f>
        <v>3.6624203821656049</v>
      </c>
    </row>
    <row r="265" spans="2:11">
      <c r="B265" s="133"/>
      <c r="C265" s="62">
        <f t="shared" si="523"/>
        <v>44824</v>
      </c>
      <c r="D265" s="18">
        <v>171</v>
      </c>
      <c r="E265" s="44">
        <f t="shared" si="520"/>
        <v>5.5555555555555552E-2</v>
      </c>
      <c r="F265" s="18">
        <v>481</v>
      </c>
      <c r="G265" s="47">
        <f t="shared" si="520"/>
        <v>0.76190476190476186</v>
      </c>
      <c r="H265" s="13">
        <v>0.72</v>
      </c>
      <c r="I265" s="50">
        <f t="shared" ref="I265" si="532">-IFERROR((H264-H265)/H264,"")</f>
        <v>1</v>
      </c>
      <c r="J265" s="14">
        <v>5.65</v>
      </c>
      <c r="K265" s="53">
        <f t="shared" ref="K265" si="533">-IFERROR((J264-J265)/J264,"")</f>
        <v>-0.61407103825136611</v>
      </c>
    </row>
    <row r="266" spans="2:11">
      <c r="B266" s="133"/>
      <c r="C266" s="62">
        <f t="shared" si="523"/>
        <v>44825</v>
      </c>
      <c r="D266" s="18">
        <v>147</v>
      </c>
      <c r="E266" s="44">
        <f t="shared" si="520"/>
        <v>-0.14035087719298245</v>
      </c>
      <c r="F266" s="18">
        <v>569</v>
      </c>
      <c r="G266" s="47">
        <f t="shared" si="520"/>
        <v>0.18295218295218296</v>
      </c>
      <c r="H266" s="13">
        <v>0.56999999999999995</v>
      </c>
      <c r="I266" s="50">
        <f t="shared" ref="I266" si="534">-IFERROR((H265-H266)/H265,"")</f>
        <v>-0.20833333333333337</v>
      </c>
      <c r="J266" s="14">
        <v>14.59</v>
      </c>
      <c r="K266" s="53">
        <f t="shared" ref="K266" si="535">-IFERROR((J265-J266)/J265,"")</f>
        <v>1.5823008849557521</v>
      </c>
    </row>
    <row r="267" spans="2:11">
      <c r="B267" s="133"/>
      <c r="C267" s="62">
        <f t="shared" si="523"/>
        <v>44826</v>
      </c>
      <c r="D267" s="18">
        <v>97</v>
      </c>
      <c r="E267" s="44">
        <f t="shared" si="520"/>
        <v>-0.3401360544217687</v>
      </c>
      <c r="F267" s="18">
        <v>328</v>
      </c>
      <c r="G267" s="47">
        <f t="shared" si="520"/>
        <v>-0.42355008787346221</v>
      </c>
      <c r="H267" s="13">
        <v>0.28000000000000003</v>
      </c>
      <c r="I267" s="50">
        <f t="shared" ref="I267" si="536">-IFERROR((H266-H267)/H266,"")</f>
        <v>-0.50877192982456132</v>
      </c>
      <c r="J267" s="14">
        <v>7.57</v>
      </c>
      <c r="K267" s="53">
        <f t="shared" ref="K267" si="537">-IFERROR((J266-J267)/J266,"")</f>
        <v>-0.48115147361206301</v>
      </c>
    </row>
    <row r="268" spans="2:11">
      <c r="B268" s="133"/>
      <c r="C268" s="62">
        <f t="shared" si="523"/>
        <v>44827</v>
      </c>
      <c r="D268" s="18">
        <v>208</v>
      </c>
      <c r="E268" s="44">
        <f t="shared" si="520"/>
        <v>1.1443298969072164</v>
      </c>
      <c r="F268" s="18">
        <v>550</v>
      </c>
      <c r="G268" s="47">
        <f t="shared" si="520"/>
        <v>0.67682926829268297</v>
      </c>
      <c r="H268" s="13">
        <v>0.44</v>
      </c>
      <c r="I268" s="50">
        <f t="shared" ref="I268" si="538">-IFERROR((H267-H268)/H267,"")</f>
        <v>0.57142857142857129</v>
      </c>
      <c r="J268" s="14">
        <v>16.54</v>
      </c>
      <c r="K268" s="53">
        <f t="shared" ref="K268" si="539">-IFERROR((J267-J268)/J267,"")</f>
        <v>1.1849405548216643</v>
      </c>
    </row>
    <row r="269" spans="2:11">
      <c r="B269" s="133"/>
      <c r="C269" s="62">
        <f t="shared" si="523"/>
        <v>44828</v>
      </c>
      <c r="D269" s="18">
        <v>188</v>
      </c>
      <c r="E269" s="44">
        <f t="shared" si="520"/>
        <v>-9.6153846153846159E-2</v>
      </c>
      <c r="F269" s="18">
        <v>319</v>
      </c>
      <c r="G269" s="47">
        <f t="shared" si="520"/>
        <v>-0.42</v>
      </c>
      <c r="H269" s="13">
        <v>0.5</v>
      </c>
      <c r="I269" s="50">
        <f t="shared" ref="I269" si="540">-IFERROR((H268-H269)/H268,"")</f>
        <v>0.13636363636363635</v>
      </c>
      <c r="J269" s="14">
        <v>14.56</v>
      </c>
      <c r="K269" s="53">
        <f t="shared" ref="K269" si="541">-IFERROR((J268-J269)/J268,"")</f>
        <v>-0.11970979443772664</v>
      </c>
    </row>
    <row r="270" spans="2:11">
      <c r="B270" s="133"/>
      <c r="C270" s="62">
        <f t="shared" si="523"/>
        <v>44829</v>
      </c>
      <c r="D270" s="18">
        <v>90</v>
      </c>
      <c r="E270" s="44">
        <f t="shared" si="520"/>
        <v>-0.52127659574468088</v>
      </c>
      <c r="F270" s="18">
        <v>343</v>
      </c>
      <c r="G270" s="47">
        <f t="shared" si="520"/>
        <v>7.5235109717868343E-2</v>
      </c>
      <c r="H270" s="13">
        <v>0.25</v>
      </c>
      <c r="I270" s="50">
        <f t="shared" ref="I270" si="542">-IFERROR((H269-H270)/H269,"")</f>
        <v>-0.5</v>
      </c>
      <c r="J270" s="14">
        <v>4.83</v>
      </c>
      <c r="K270" s="53">
        <f t="shared" ref="K270" si="543">-IFERROR((J269-J270)/J269,"")</f>
        <v>-0.66826923076923073</v>
      </c>
    </row>
    <row r="271" spans="2:11">
      <c r="B271" s="133"/>
      <c r="C271" s="62">
        <f t="shared" si="523"/>
        <v>44830</v>
      </c>
      <c r="D271" s="18">
        <v>113</v>
      </c>
      <c r="E271" s="44">
        <f t="shared" si="520"/>
        <v>0.25555555555555554</v>
      </c>
      <c r="F271" s="18">
        <v>252</v>
      </c>
      <c r="G271" s="47">
        <f t="shared" si="520"/>
        <v>-0.26530612244897961</v>
      </c>
      <c r="H271" s="13">
        <v>0.46</v>
      </c>
      <c r="I271" s="50">
        <f t="shared" ref="I271" si="544">-IFERROR((H270-H271)/H270,"")</f>
        <v>0.84000000000000008</v>
      </c>
      <c r="J271" s="14">
        <v>5.88</v>
      </c>
      <c r="K271" s="53">
        <f t="shared" ref="K271" si="545">-IFERROR((J270-J271)/J270,"")</f>
        <v>0.21739130434782605</v>
      </c>
    </row>
    <row r="272" spans="2:11">
      <c r="B272" s="133"/>
      <c r="C272" s="62">
        <f t="shared" si="523"/>
        <v>44831</v>
      </c>
      <c r="D272" s="18">
        <v>197</v>
      </c>
      <c r="E272" s="44">
        <f t="shared" si="520"/>
        <v>0.74336283185840712</v>
      </c>
      <c r="F272" s="18">
        <v>444</v>
      </c>
      <c r="G272" s="47">
        <f t="shared" si="520"/>
        <v>0.76190476190476186</v>
      </c>
      <c r="H272" s="13">
        <v>0.27</v>
      </c>
      <c r="I272" s="50">
        <f t="shared" ref="I272" si="546">-IFERROR((H271-H272)/H271,"")</f>
        <v>-0.41304347826086957</v>
      </c>
      <c r="J272" s="14">
        <v>10.76</v>
      </c>
      <c r="K272" s="53">
        <f t="shared" ref="K272" si="547">-IFERROR((J271-J272)/J271,"")</f>
        <v>0.82993197278911568</v>
      </c>
    </row>
    <row r="273" spans="2:11">
      <c r="B273" s="133"/>
      <c r="C273" s="62">
        <f t="shared" si="523"/>
        <v>44832</v>
      </c>
      <c r="D273" s="18">
        <v>159</v>
      </c>
      <c r="E273" s="44">
        <f t="shared" si="520"/>
        <v>-0.19289340101522842</v>
      </c>
      <c r="F273" s="18">
        <v>203</v>
      </c>
      <c r="G273" s="47">
        <f t="shared" si="520"/>
        <v>-0.5427927927927928</v>
      </c>
      <c r="H273" s="13">
        <v>0.57999999999999996</v>
      </c>
      <c r="I273" s="50">
        <f t="shared" ref="I273" si="548">-IFERROR((H272-H273)/H272,"")</f>
        <v>1.1481481481481479</v>
      </c>
      <c r="J273" s="14">
        <v>14.89</v>
      </c>
      <c r="K273" s="53">
        <f t="shared" ref="K273" si="549">-IFERROR((J272-J273)/J272,"")</f>
        <v>0.38382899628252798</v>
      </c>
    </row>
    <row r="274" spans="2:11">
      <c r="B274" s="133"/>
      <c r="C274" s="62">
        <f t="shared" si="523"/>
        <v>44833</v>
      </c>
      <c r="D274" s="18">
        <v>105</v>
      </c>
      <c r="E274" s="44">
        <f t="shared" si="520"/>
        <v>-0.33962264150943394</v>
      </c>
      <c r="F274" s="18">
        <v>546</v>
      </c>
      <c r="G274" s="47">
        <f t="shared" si="520"/>
        <v>1.6896551724137931</v>
      </c>
      <c r="H274" s="13">
        <v>0.24</v>
      </c>
      <c r="I274" s="50">
        <f t="shared" ref="I274" si="550">-IFERROR((H273-H274)/H273,"")</f>
        <v>-0.58620689655172409</v>
      </c>
      <c r="J274" s="14">
        <v>4.8499999999999996</v>
      </c>
      <c r="K274" s="53">
        <f t="shared" ref="K274" si="551">-IFERROR((J273-J274)/J273,"")</f>
        <v>-0.67427803895231708</v>
      </c>
    </row>
    <row r="275" spans="2:11" ht="17" thickBot="1">
      <c r="B275" s="134"/>
      <c r="C275" s="65">
        <f t="shared" si="523"/>
        <v>44834</v>
      </c>
      <c r="D275" s="25">
        <v>207</v>
      </c>
      <c r="E275" s="45">
        <f t="shared" si="520"/>
        <v>0.97142857142857142</v>
      </c>
      <c r="F275" s="25">
        <v>293</v>
      </c>
      <c r="G275" s="48">
        <f t="shared" si="520"/>
        <v>-0.46336996336996339</v>
      </c>
      <c r="H275" s="20">
        <v>0.26</v>
      </c>
      <c r="I275" s="51">
        <f t="shared" ref="I275" si="552">-IFERROR((H274-H275)/H274,"")</f>
        <v>8.3333333333333412E-2</v>
      </c>
      <c r="J275" s="21">
        <v>10.7</v>
      </c>
      <c r="K275" s="54">
        <f t="shared" ref="K275" si="553">-IFERROR((J274-J275)/J274,"")</f>
        <v>1.2061855670103092</v>
      </c>
    </row>
    <row r="276" spans="2:11">
      <c r="B276" s="129" t="s">
        <v>9</v>
      </c>
      <c r="C276" s="64">
        <f t="shared" si="523"/>
        <v>44835</v>
      </c>
      <c r="D276" s="26">
        <v>54</v>
      </c>
      <c r="E276" s="46">
        <f t="shared" si="520"/>
        <v>-0.73913043478260865</v>
      </c>
      <c r="F276" s="26">
        <v>331</v>
      </c>
      <c r="G276" s="49">
        <f t="shared" si="520"/>
        <v>0.12969283276450511</v>
      </c>
      <c r="H276" s="23">
        <v>0.39</v>
      </c>
      <c r="I276" s="52">
        <f t="shared" ref="I276" si="554">-IFERROR((H275-H276)/H275,"")</f>
        <v>0.5</v>
      </c>
      <c r="J276" s="24">
        <v>16.559999999999999</v>
      </c>
      <c r="K276" s="55">
        <f t="shared" ref="K276" si="555">-IFERROR((J275-J276)/J275,"")</f>
        <v>0.54766355140186918</v>
      </c>
    </row>
    <row r="277" spans="2:11">
      <c r="B277" s="130"/>
      <c r="C277" s="62">
        <f t="shared" si="523"/>
        <v>44836</v>
      </c>
      <c r="D277" s="18">
        <v>109</v>
      </c>
      <c r="E277" s="44">
        <f t="shared" si="520"/>
        <v>1.0185185185185186</v>
      </c>
      <c r="F277" s="18">
        <v>301</v>
      </c>
      <c r="G277" s="47">
        <f t="shared" si="520"/>
        <v>-9.0634441087613288E-2</v>
      </c>
      <c r="H277" s="13">
        <v>0.54</v>
      </c>
      <c r="I277" s="50">
        <f t="shared" ref="I277" si="556">-IFERROR((H276-H277)/H276,"")</f>
        <v>0.38461538461538464</v>
      </c>
      <c r="J277" s="14">
        <v>15.61</v>
      </c>
      <c r="K277" s="53">
        <f t="shared" ref="K277" si="557">-IFERROR((J276-J277)/J276,"")</f>
        <v>-5.736714975845407E-2</v>
      </c>
    </row>
    <row r="278" spans="2:11">
      <c r="B278" s="130"/>
      <c r="C278" s="62">
        <f t="shared" si="523"/>
        <v>44837</v>
      </c>
      <c r="D278" s="18">
        <v>73</v>
      </c>
      <c r="E278" s="44">
        <f t="shared" si="520"/>
        <v>-0.33027522935779818</v>
      </c>
      <c r="F278" s="18">
        <v>428</v>
      </c>
      <c r="G278" s="47">
        <f t="shared" si="520"/>
        <v>0.42192691029900331</v>
      </c>
      <c r="H278" s="13">
        <v>0.28000000000000003</v>
      </c>
      <c r="I278" s="50">
        <f t="shared" ref="I278" si="558">-IFERROR((H277-H278)/H277,"")</f>
        <v>-0.48148148148148145</v>
      </c>
      <c r="J278" s="14">
        <v>3.39</v>
      </c>
      <c r="K278" s="53">
        <f t="shared" ref="K278" si="559">-IFERROR((J277-J278)/J277,"")</f>
        <v>-0.78283151825752717</v>
      </c>
    </row>
    <row r="279" spans="2:11">
      <c r="B279" s="130"/>
      <c r="C279" s="62">
        <f t="shared" si="523"/>
        <v>44838</v>
      </c>
      <c r="D279" s="18">
        <v>148</v>
      </c>
      <c r="E279" s="44">
        <f t="shared" si="520"/>
        <v>1.0273972602739727</v>
      </c>
      <c r="F279" s="18">
        <v>590</v>
      </c>
      <c r="G279" s="47">
        <f t="shared" si="520"/>
        <v>0.37850467289719625</v>
      </c>
      <c r="H279" s="13">
        <v>0.28999999999999998</v>
      </c>
      <c r="I279" s="50">
        <f t="shared" ref="I279" si="560">-IFERROR((H278-H279)/H278,"")</f>
        <v>3.5714285714285546E-2</v>
      </c>
      <c r="J279" s="14">
        <v>15.37</v>
      </c>
      <c r="K279" s="53">
        <f t="shared" ref="K279" si="561">-IFERROR((J278-J279)/J278,"")</f>
        <v>3.5339233038348077</v>
      </c>
    </row>
    <row r="280" spans="2:11">
      <c r="B280" s="130"/>
      <c r="C280" s="62">
        <f t="shared" si="523"/>
        <v>44839</v>
      </c>
      <c r="D280" s="18">
        <v>94</v>
      </c>
      <c r="E280" s="44">
        <f t="shared" si="520"/>
        <v>-0.36486486486486486</v>
      </c>
      <c r="F280" s="18">
        <v>203</v>
      </c>
      <c r="G280" s="47">
        <f t="shared" si="520"/>
        <v>-0.65593220338983049</v>
      </c>
      <c r="H280" s="13">
        <v>0.24</v>
      </c>
      <c r="I280" s="50">
        <f t="shared" ref="I280" si="562">-IFERROR((H279-H280)/H279,"")</f>
        <v>-0.17241379310344826</v>
      </c>
      <c r="J280" s="14">
        <v>9.4499999999999993</v>
      </c>
      <c r="K280" s="53">
        <f t="shared" ref="K280" si="563">-IFERROR((J279-J280)/J279,"")</f>
        <v>-0.38516590761223163</v>
      </c>
    </row>
    <row r="281" spans="2:11">
      <c r="B281" s="130"/>
      <c r="C281" s="62">
        <f t="shared" si="523"/>
        <v>44840</v>
      </c>
      <c r="D281" s="18">
        <v>174</v>
      </c>
      <c r="E281" s="44">
        <f t="shared" si="520"/>
        <v>0.85106382978723405</v>
      </c>
      <c r="F281" s="18">
        <v>490</v>
      </c>
      <c r="G281" s="47">
        <f t="shared" si="520"/>
        <v>1.4137931034482758</v>
      </c>
      <c r="H281" s="13">
        <v>0.22</v>
      </c>
      <c r="I281" s="50">
        <f t="shared" ref="I281" si="564">-IFERROR((H280-H281)/H280,"")</f>
        <v>-8.3333333333333301E-2</v>
      </c>
      <c r="J281" s="14">
        <v>1.82</v>
      </c>
      <c r="K281" s="53">
        <f t="shared" ref="K281" si="565">-IFERROR((J280-J281)/J280,"")</f>
        <v>-0.80740740740740735</v>
      </c>
    </row>
    <row r="282" spans="2:11">
      <c r="B282" s="130"/>
      <c r="C282" s="62">
        <f t="shared" si="523"/>
        <v>44841</v>
      </c>
      <c r="D282" s="18">
        <v>135</v>
      </c>
      <c r="E282" s="44">
        <f t="shared" si="520"/>
        <v>-0.22413793103448276</v>
      </c>
      <c r="F282" s="18">
        <v>419</v>
      </c>
      <c r="G282" s="47">
        <f t="shared" si="520"/>
        <v>-0.14489795918367346</v>
      </c>
      <c r="H282" s="13">
        <v>0.68</v>
      </c>
      <c r="I282" s="50">
        <f t="shared" ref="I282" si="566">-IFERROR((H281-H282)/H281,"")</f>
        <v>2.0909090909090913</v>
      </c>
      <c r="J282" s="14">
        <v>11.35</v>
      </c>
      <c r="K282" s="53">
        <f t="shared" ref="K282" si="567">-IFERROR((J281-J282)/J281,"")</f>
        <v>5.2362637362637354</v>
      </c>
    </row>
    <row r="283" spans="2:11">
      <c r="B283" s="130"/>
      <c r="C283" s="62">
        <f t="shared" si="523"/>
        <v>44842</v>
      </c>
      <c r="D283" s="18">
        <v>88</v>
      </c>
      <c r="E283" s="44">
        <f t="shared" si="520"/>
        <v>-0.34814814814814815</v>
      </c>
      <c r="F283" s="18">
        <v>536</v>
      </c>
      <c r="G283" s="47">
        <f t="shared" si="520"/>
        <v>0.27923627684964203</v>
      </c>
      <c r="H283" s="13">
        <v>0.52</v>
      </c>
      <c r="I283" s="50">
        <f t="shared" ref="I283" si="568">-IFERROR((H282-H283)/H282,"")</f>
        <v>-0.23529411764705885</v>
      </c>
      <c r="J283" s="14">
        <v>14.23</v>
      </c>
      <c r="K283" s="53">
        <f t="shared" ref="K283" si="569">-IFERROR((J282-J283)/J282,"")</f>
        <v>0.25374449339207056</v>
      </c>
    </row>
    <row r="284" spans="2:11">
      <c r="B284" s="130"/>
      <c r="C284" s="62">
        <f t="shared" si="523"/>
        <v>44843</v>
      </c>
      <c r="D284" s="18">
        <v>158</v>
      </c>
      <c r="E284" s="44">
        <f t="shared" si="520"/>
        <v>0.79545454545454541</v>
      </c>
      <c r="F284" s="18">
        <v>548</v>
      </c>
      <c r="G284" s="47">
        <f t="shared" si="520"/>
        <v>2.2388059701492536E-2</v>
      </c>
      <c r="H284" s="13">
        <v>0.52</v>
      </c>
      <c r="I284" s="50">
        <f t="shared" ref="I284" si="570">-IFERROR((H283-H284)/H283,"")</f>
        <v>0</v>
      </c>
      <c r="J284" s="14">
        <v>9.59</v>
      </c>
      <c r="K284" s="53">
        <f t="shared" ref="K284" si="571">-IFERROR((J283-J284)/J283,"")</f>
        <v>-0.32607167955024596</v>
      </c>
    </row>
    <row r="285" spans="2:11">
      <c r="B285" s="130"/>
      <c r="C285" s="62">
        <f t="shared" si="523"/>
        <v>44844</v>
      </c>
      <c r="D285" s="18">
        <v>143</v>
      </c>
      <c r="E285" s="44">
        <f t="shared" si="520"/>
        <v>-9.49367088607595E-2</v>
      </c>
      <c r="F285" s="18">
        <v>546</v>
      </c>
      <c r="G285" s="47">
        <f t="shared" si="520"/>
        <v>-3.6496350364963502E-3</v>
      </c>
      <c r="H285" s="13">
        <v>0.64</v>
      </c>
      <c r="I285" s="50">
        <f t="shared" ref="I285" si="572">-IFERROR((H284-H285)/H284,"")</f>
        <v>0.23076923076923075</v>
      </c>
      <c r="J285" s="14">
        <v>11.57</v>
      </c>
      <c r="K285" s="53">
        <f t="shared" ref="K285" si="573">-IFERROR((J284-J285)/J284,"")</f>
        <v>0.20646506777893645</v>
      </c>
    </row>
    <row r="286" spans="2:11">
      <c r="B286" s="130"/>
      <c r="C286" s="62">
        <f t="shared" si="523"/>
        <v>44845</v>
      </c>
      <c r="D286" s="18">
        <v>63</v>
      </c>
      <c r="E286" s="44">
        <f t="shared" si="520"/>
        <v>-0.55944055944055948</v>
      </c>
      <c r="F286" s="18">
        <v>490</v>
      </c>
      <c r="G286" s="47">
        <f t="shared" si="520"/>
        <v>-0.10256410256410256</v>
      </c>
      <c r="H286" s="13">
        <v>0.71</v>
      </c>
      <c r="I286" s="50">
        <f t="shared" ref="I286" si="574">-IFERROR((H285-H286)/H285,"")</f>
        <v>0.10937499999999992</v>
      </c>
      <c r="J286" s="14">
        <v>4.54</v>
      </c>
      <c r="K286" s="53">
        <f t="shared" ref="K286" si="575">-IFERROR((J285-J286)/J285,"")</f>
        <v>-0.60760587726879867</v>
      </c>
    </row>
    <row r="287" spans="2:11">
      <c r="B287" s="130"/>
      <c r="C287" s="62">
        <f t="shared" si="523"/>
        <v>44846</v>
      </c>
      <c r="D287" s="18">
        <v>159</v>
      </c>
      <c r="E287" s="44">
        <f t="shared" si="520"/>
        <v>1.5238095238095237</v>
      </c>
      <c r="F287" s="18">
        <v>442</v>
      </c>
      <c r="G287" s="47">
        <f t="shared" si="520"/>
        <v>-9.7959183673469383E-2</v>
      </c>
      <c r="H287" s="13">
        <v>0.52</v>
      </c>
      <c r="I287" s="50">
        <f t="shared" ref="I287" si="576">-IFERROR((H286-H287)/H286,"")</f>
        <v>-0.26760563380281682</v>
      </c>
      <c r="J287" s="14">
        <v>5.35</v>
      </c>
      <c r="K287" s="53">
        <f t="shared" ref="K287" si="577">-IFERROR((J286-J287)/J286,"")</f>
        <v>0.17841409691629947</v>
      </c>
    </row>
    <row r="288" spans="2:11">
      <c r="B288" s="130"/>
      <c r="C288" s="62">
        <f t="shared" si="523"/>
        <v>44847</v>
      </c>
      <c r="D288" s="18">
        <v>128</v>
      </c>
      <c r="E288" s="44">
        <f t="shared" si="520"/>
        <v>-0.19496855345911951</v>
      </c>
      <c r="F288" s="18">
        <v>421</v>
      </c>
      <c r="G288" s="47">
        <f t="shared" si="520"/>
        <v>-4.7511312217194568E-2</v>
      </c>
      <c r="H288" s="13">
        <v>0.48</v>
      </c>
      <c r="I288" s="50">
        <f t="shared" ref="I288" si="578">-IFERROR((H287-H288)/H287,"")</f>
        <v>-7.6923076923076983E-2</v>
      </c>
      <c r="J288" s="14">
        <v>5.86</v>
      </c>
      <c r="K288" s="53">
        <f t="shared" ref="K288" si="579">-IFERROR((J287-J288)/J287,"")</f>
        <v>9.5327102803738448E-2</v>
      </c>
    </row>
    <row r="289" spans="2:11">
      <c r="B289" s="130"/>
      <c r="C289" s="62">
        <f t="shared" si="523"/>
        <v>44848</v>
      </c>
      <c r="D289" s="18">
        <v>50</v>
      </c>
      <c r="E289" s="44">
        <f t="shared" si="520"/>
        <v>-0.609375</v>
      </c>
      <c r="F289" s="18">
        <v>437</v>
      </c>
      <c r="G289" s="47">
        <f t="shared" si="520"/>
        <v>3.800475059382423E-2</v>
      </c>
      <c r="H289" s="13">
        <v>0.21</v>
      </c>
      <c r="I289" s="50">
        <f t="shared" ref="I289" si="580">-IFERROR((H288-H289)/H288,"")</f>
        <v>-0.56250000000000011</v>
      </c>
      <c r="J289" s="14">
        <v>3.7</v>
      </c>
      <c r="K289" s="53">
        <f t="shared" ref="K289" si="581">-IFERROR((J288-J289)/J288,"")</f>
        <v>-0.36860068259385664</v>
      </c>
    </row>
    <row r="290" spans="2:11">
      <c r="B290" s="130"/>
      <c r="C290" s="62">
        <f t="shared" si="523"/>
        <v>44849</v>
      </c>
      <c r="D290" s="18">
        <v>57</v>
      </c>
      <c r="E290" s="44">
        <f t="shared" si="520"/>
        <v>0.14000000000000001</v>
      </c>
      <c r="F290" s="18">
        <v>217</v>
      </c>
      <c r="G290" s="47">
        <f t="shared" si="520"/>
        <v>-0.50343249427917625</v>
      </c>
      <c r="H290" s="13">
        <v>0.39</v>
      </c>
      <c r="I290" s="50">
        <f t="shared" ref="I290" si="582">-IFERROR((H289-H290)/H289,"")</f>
        <v>0.85714285714285732</v>
      </c>
      <c r="J290" s="14">
        <v>2.3199999999999998</v>
      </c>
      <c r="K290" s="53">
        <f t="shared" ref="K290" si="583">-IFERROR((J289-J290)/J289,"")</f>
        <v>-0.37297297297297305</v>
      </c>
    </row>
    <row r="291" spans="2:11">
      <c r="B291" s="130"/>
      <c r="C291" s="62">
        <f t="shared" si="523"/>
        <v>44850</v>
      </c>
      <c r="D291" s="18">
        <v>55</v>
      </c>
      <c r="E291" s="44">
        <f t="shared" si="520"/>
        <v>-3.5087719298245612E-2</v>
      </c>
      <c r="F291" s="18">
        <v>491</v>
      </c>
      <c r="G291" s="47">
        <f t="shared" si="520"/>
        <v>1.2626728110599079</v>
      </c>
      <c r="H291" s="13">
        <v>0.51</v>
      </c>
      <c r="I291" s="50">
        <f t="shared" ref="I291" si="584">-IFERROR((H290-H291)/H290,"")</f>
        <v>0.30769230769230765</v>
      </c>
      <c r="J291" s="14">
        <v>3.07</v>
      </c>
      <c r="K291" s="53">
        <f t="shared" ref="K291" si="585">-IFERROR((J290-J291)/J290,"")</f>
        <v>0.32327586206896552</v>
      </c>
    </row>
    <row r="292" spans="2:11">
      <c r="B292" s="130"/>
      <c r="C292" s="62">
        <f t="shared" si="523"/>
        <v>44851</v>
      </c>
      <c r="D292" s="18">
        <v>199</v>
      </c>
      <c r="E292" s="44">
        <f t="shared" si="520"/>
        <v>2.6181818181818182</v>
      </c>
      <c r="F292" s="18">
        <v>591</v>
      </c>
      <c r="G292" s="47">
        <f t="shared" si="520"/>
        <v>0.20366598778004075</v>
      </c>
      <c r="H292" s="13">
        <v>0.59</v>
      </c>
      <c r="I292" s="50">
        <f t="shared" ref="I292" si="586">-IFERROR((H291-H292)/H291,"")</f>
        <v>0.15686274509803913</v>
      </c>
      <c r="J292" s="14">
        <v>12.12</v>
      </c>
      <c r="K292" s="53">
        <f t="shared" ref="K292" si="587">-IFERROR((J291-J292)/J291,"")</f>
        <v>2.9478827361563518</v>
      </c>
    </row>
    <row r="293" spans="2:11">
      <c r="B293" s="130"/>
      <c r="C293" s="62">
        <f t="shared" si="523"/>
        <v>44852</v>
      </c>
      <c r="D293" s="18">
        <v>175</v>
      </c>
      <c r="E293" s="44">
        <f t="shared" si="520"/>
        <v>-0.12060301507537688</v>
      </c>
      <c r="F293" s="18">
        <v>416</v>
      </c>
      <c r="G293" s="47">
        <f t="shared" si="520"/>
        <v>-0.29610829103214892</v>
      </c>
      <c r="H293" s="13">
        <v>0.52</v>
      </c>
      <c r="I293" s="50">
        <f t="shared" ref="I293" si="588">-IFERROR((H292-H293)/H292,"")</f>
        <v>-0.11864406779661009</v>
      </c>
      <c r="J293" s="14">
        <v>1.4</v>
      </c>
      <c r="K293" s="53">
        <f t="shared" ref="K293" si="589">-IFERROR((J292-J293)/J292,"")</f>
        <v>-0.88448844884488442</v>
      </c>
    </row>
    <row r="294" spans="2:11">
      <c r="B294" s="130"/>
      <c r="C294" s="62">
        <f t="shared" si="523"/>
        <v>44853</v>
      </c>
      <c r="D294" s="18">
        <v>165</v>
      </c>
      <c r="E294" s="44">
        <f t="shared" si="520"/>
        <v>-5.7142857142857141E-2</v>
      </c>
      <c r="F294" s="18">
        <v>580</v>
      </c>
      <c r="G294" s="47">
        <f t="shared" si="520"/>
        <v>0.39423076923076922</v>
      </c>
      <c r="H294" s="13">
        <v>0.73</v>
      </c>
      <c r="I294" s="50">
        <f t="shared" ref="I294" si="590">-IFERROR((H293-H294)/H293,"")</f>
        <v>0.40384615384615374</v>
      </c>
      <c r="J294" s="14">
        <v>4.8099999999999996</v>
      </c>
      <c r="K294" s="53">
        <f t="shared" ref="K294" si="591">-IFERROR((J293-J294)/J293,"")</f>
        <v>2.4357142857142855</v>
      </c>
    </row>
    <row r="295" spans="2:11">
      <c r="B295" s="130"/>
      <c r="C295" s="62">
        <f t="shared" si="523"/>
        <v>44854</v>
      </c>
      <c r="D295" s="18">
        <v>206</v>
      </c>
      <c r="E295" s="44">
        <f t="shared" si="520"/>
        <v>0.24848484848484848</v>
      </c>
      <c r="F295" s="18">
        <v>299</v>
      </c>
      <c r="G295" s="47">
        <f t="shared" si="520"/>
        <v>-0.48448275862068968</v>
      </c>
      <c r="H295" s="13">
        <v>0.31</v>
      </c>
      <c r="I295" s="50">
        <f t="shared" ref="I295" si="592">-IFERROR((H294-H295)/H294,"")</f>
        <v>-0.57534246575342463</v>
      </c>
      <c r="J295" s="14">
        <v>6.26</v>
      </c>
      <c r="K295" s="53">
        <f t="shared" ref="K295" si="593">-IFERROR((J294-J295)/J294,"")</f>
        <v>0.30145530145530153</v>
      </c>
    </row>
    <row r="296" spans="2:11">
      <c r="B296" s="130"/>
      <c r="C296" s="62">
        <f t="shared" si="523"/>
        <v>44855</v>
      </c>
      <c r="D296" s="18">
        <v>205</v>
      </c>
      <c r="E296" s="44">
        <f t="shared" si="520"/>
        <v>-4.8543689320388345E-3</v>
      </c>
      <c r="F296" s="18">
        <v>355</v>
      </c>
      <c r="G296" s="47">
        <f t="shared" si="520"/>
        <v>0.18729096989966554</v>
      </c>
      <c r="H296" s="13">
        <v>0.32</v>
      </c>
      <c r="I296" s="50">
        <f t="shared" ref="I296" si="594">-IFERROR((H295-H296)/H295,"")</f>
        <v>3.2258064516129059E-2</v>
      </c>
      <c r="J296" s="14">
        <v>11.18</v>
      </c>
      <c r="K296" s="53">
        <f t="shared" ref="K296" si="595">-IFERROR((J295-J296)/J295,"")</f>
        <v>0.78594249201277955</v>
      </c>
    </row>
    <row r="297" spans="2:11">
      <c r="B297" s="130"/>
      <c r="C297" s="62">
        <f t="shared" si="523"/>
        <v>44856</v>
      </c>
      <c r="D297" s="18">
        <v>69</v>
      </c>
      <c r="E297" s="44">
        <f t="shared" si="520"/>
        <v>-0.6634146341463415</v>
      </c>
      <c r="F297" s="18">
        <v>500</v>
      </c>
      <c r="G297" s="47">
        <f t="shared" si="520"/>
        <v>0.40845070422535212</v>
      </c>
      <c r="H297" s="13">
        <v>0.67</v>
      </c>
      <c r="I297" s="50">
        <f t="shared" ref="I297" si="596">-IFERROR((H296-H297)/H296,"")</f>
        <v>1.09375</v>
      </c>
      <c r="J297" s="14">
        <v>16.37</v>
      </c>
      <c r="K297" s="53">
        <f t="shared" ref="K297" si="597">-IFERROR((J296-J297)/J296,"")</f>
        <v>0.46422182468694106</v>
      </c>
    </row>
    <row r="298" spans="2:11">
      <c r="B298" s="130"/>
      <c r="C298" s="62">
        <f t="shared" si="523"/>
        <v>44857</v>
      </c>
      <c r="D298" s="18">
        <v>118</v>
      </c>
      <c r="E298" s="44">
        <f t="shared" si="520"/>
        <v>0.71014492753623193</v>
      </c>
      <c r="F298" s="18">
        <v>248</v>
      </c>
      <c r="G298" s="47">
        <f t="shared" si="520"/>
        <v>-0.504</v>
      </c>
      <c r="H298" s="13">
        <v>0.45</v>
      </c>
      <c r="I298" s="50">
        <f t="shared" ref="I298" si="598">-IFERROR((H297-H298)/H297,"")</f>
        <v>-0.32835820895522388</v>
      </c>
      <c r="J298" s="14">
        <v>2.74</v>
      </c>
      <c r="K298" s="53">
        <f t="shared" ref="K298" si="599">-IFERROR((J297-J298)/J297,"")</f>
        <v>-0.8326206475259621</v>
      </c>
    </row>
    <row r="299" spans="2:11">
      <c r="B299" s="130"/>
      <c r="C299" s="62">
        <f t="shared" si="523"/>
        <v>44858</v>
      </c>
      <c r="D299" s="18">
        <v>163</v>
      </c>
      <c r="E299" s="44">
        <f t="shared" si="520"/>
        <v>0.38135593220338981</v>
      </c>
      <c r="F299" s="18">
        <v>220</v>
      </c>
      <c r="G299" s="47">
        <f t="shared" si="520"/>
        <v>-0.11290322580645161</v>
      </c>
      <c r="H299" s="13">
        <v>0.39</v>
      </c>
      <c r="I299" s="50">
        <f t="shared" ref="I299" si="600">-IFERROR((H298-H299)/H298,"")</f>
        <v>-0.13333333333333333</v>
      </c>
      <c r="J299" s="14">
        <v>16.78</v>
      </c>
      <c r="K299" s="53">
        <f t="shared" ref="K299" si="601">-IFERROR((J298-J299)/J298,"")</f>
        <v>5.1240875912408761</v>
      </c>
    </row>
    <row r="300" spans="2:11">
      <c r="B300" s="130"/>
      <c r="C300" s="62">
        <f t="shared" si="523"/>
        <v>44859</v>
      </c>
      <c r="D300" s="18">
        <v>66</v>
      </c>
      <c r="E300" s="44">
        <f t="shared" si="520"/>
        <v>-0.59509202453987731</v>
      </c>
      <c r="F300" s="18">
        <v>595</v>
      </c>
      <c r="G300" s="47">
        <f t="shared" si="520"/>
        <v>1.7045454545454546</v>
      </c>
      <c r="H300" s="13">
        <v>0.57999999999999996</v>
      </c>
      <c r="I300" s="50">
        <f t="shared" ref="I300" si="602">-IFERROR((H299-H300)/H299,"")</f>
        <v>0.487179487179487</v>
      </c>
      <c r="J300" s="14">
        <v>10.75</v>
      </c>
      <c r="K300" s="53">
        <f t="shared" ref="K300" si="603">-IFERROR((J299-J300)/J299,"")</f>
        <v>-0.35935637663885583</v>
      </c>
    </row>
    <row r="301" spans="2:11">
      <c r="B301" s="130"/>
      <c r="C301" s="62">
        <f t="shared" si="523"/>
        <v>44860</v>
      </c>
      <c r="D301" s="18">
        <v>161</v>
      </c>
      <c r="E301" s="44">
        <f t="shared" si="520"/>
        <v>1.4393939393939394</v>
      </c>
      <c r="F301" s="18">
        <v>363</v>
      </c>
      <c r="G301" s="47">
        <f t="shared" si="520"/>
        <v>-0.38991596638655462</v>
      </c>
      <c r="H301" s="13">
        <v>0.53</v>
      </c>
      <c r="I301" s="50">
        <f t="shared" ref="I301" si="604">-IFERROR((H300-H301)/H300,"")</f>
        <v>-8.6206896551724033E-2</v>
      </c>
      <c r="J301" s="14">
        <v>14.13</v>
      </c>
      <c r="K301" s="53">
        <f t="shared" ref="K301" si="605">-IFERROR((J300-J301)/J300,"")</f>
        <v>0.31441860465116284</v>
      </c>
    </row>
    <row r="302" spans="2:11">
      <c r="B302" s="130"/>
      <c r="C302" s="62">
        <f t="shared" si="523"/>
        <v>44861</v>
      </c>
      <c r="D302" s="18">
        <v>66</v>
      </c>
      <c r="E302" s="44">
        <f t="shared" si="520"/>
        <v>-0.59006211180124224</v>
      </c>
      <c r="F302" s="18">
        <v>513</v>
      </c>
      <c r="G302" s="47">
        <f t="shared" si="520"/>
        <v>0.41322314049586778</v>
      </c>
      <c r="H302" s="13">
        <v>0.51</v>
      </c>
      <c r="I302" s="50">
        <f t="shared" ref="I302" si="606">-IFERROR((H301-H302)/H301,"")</f>
        <v>-3.7735849056603807E-2</v>
      </c>
      <c r="J302" s="14">
        <v>12.49</v>
      </c>
      <c r="K302" s="53">
        <f t="shared" ref="K302" si="607">-IFERROR((J301-J302)/J301,"")</f>
        <v>-0.11606510969568298</v>
      </c>
    </row>
    <row r="303" spans="2:11">
      <c r="B303" s="130"/>
      <c r="C303" s="62">
        <f t="shared" si="523"/>
        <v>44862</v>
      </c>
      <c r="D303" s="18">
        <v>125</v>
      </c>
      <c r="E303" s="44">
        <f t="shared" si="520"/>
        <v>0.89393939393939392</v>
      </c>
      <c r="F303" s="18">
        <v>528</v>
      </c>
      <c r="G303" s="47">
        <f t="shared" si="520"/>
        <v>2.9239766081871343E-2</v>
      </c>
      <c r="H303" s="13">
        <v>0.51</v>
      </c>
      <c r="I303" s="50">
        <f t="shared" ref="I303" si="608">-IFERROR((H302-H303)/H302,"")</f>
        <v>0</v>
      </c>
      <c r="J303" s="14">
        <v>3.87</v>
      </c>
      <c r="K303" s="53">
        <f t="shared" ref="K303" si="609">-IFERROR((J302-J303)/J302,"")</f>
        <v>-0.69015212169735796</v>
      </c>
    </row>
    <row r="304" spans="2:11">
      <c r="B304" s="130"/>
      <c r="C304" s="62">
        <f t="shared" si="523"/>
        <v>44863</v>
      </c>
      <c r="D304" s="18">
        <v>131</v>
      </c>
      <c r="E304" s="44">
        <f t="shared" si="520"/>
        <v>4.8000000000000001E-2</v>
      </c>
      <c r="F304" s="18">
        <v>460</v>
      </c>
      <c r="G304" s="47">
        <f t="shared" si="520"/>
        <v>-0.12878787878787878</v>
      </c>
      <c r="H304" s="13">
        <v>0.43</v>
      </c>
      <c r="I304" s="50">
        <f t="shared" ref="I304" si="610">-IFERROR((H303-H304)/H303,"")</f>
        <v>-0.15686274509803924</v>
      </c>
      <c r="J304" s="14">
        <v>1.34</v>
      </c>
      <c r="K304" s="53">
        <f t="shared" ref="K304" si="611">-IFERROR((J303-J304)/J303,"")</f>
        <v>-0.65374677002583981</v>
      </c>
    </row>
    <row r="305" spans="2:11">
      <c r="B305" s="130"/>
      <c r="C305" s="62">
        <f t="shared" si="523"/>
        <v>44864</v>
      </c>
      <c r="D305" s="18">
        <v>139</v>
      </c>
      <c r="E305" s="44">
        <f t="shared" si="520"/>
        <v>6.1068702290076333E-2</v>
      </c>
      <c r="F305" s="18">
        <v>553</v>
      </c>
      <c r="G305" s="47">
        <f t="shared" si="520"/>
        <v>0.20217391304347826</v>
      </c>
      <c r="H305" s="13">
        <v>0.44</v>
      </c>
      <c r="I305" s="50">
        <f t="shared" ref="I305" si="612">-IFERROR((H304-H305)/H304,"")</f>
        <v>2.3255813953488393E-2</v>
      </c>
      <c r="J305" s="14">
        <v>3.76</v>
      </c>
      <c r="K305" s="53">
        <f t="shared" ref="K305" si="613">-IFERROR((J304-J305)/J304,"")</f>
        <v>1.8059701492537312</v>
      </c>
    </row>
    <row r="306" spans="2:11" ht="17" thickBot="1">
      <c r="B306" s="131"/>
      <c r="C306" s="65">
        <f t="shared" si="523"/>
        <v>44865</v>
      </c>
      <c r="D306" s="25">
        <v>101</v>
      </c>
      <c r="E306" s="45">
        <f t="shared" si="520"/>
        <v>-0.2733812949640288</v>
      </c>
      <c r="F306" s="25">
        <v>199</v>
      </c>
      <c r="G306" s="48">
        <f t="shared" si="520"/>
        <v>-0.64014466546112114</v>
      </c>
      <c r="H306" s="20">
        <v>0.28999999999999998</v>
      </c>
      <c r="I306" s="51">
        <f t="shared" ref="I306" si="614">-IFERROR((H305-H306)/H305,"")</f>
        <v>-0.34090909090909094</v>
      </c>
      <c r="J306" s="21">
        <v>11.99</v>
      </c>
      <c r="K306" s="54">
        <f t="shared" ref="K306" si="615">-IFERROR((J305-J306)/J305,"")</f>
        <v>2.188829787234043</v>
      </c>
    </row>
    <row r="307" spans="2:11">
      <c r="B307" s="132" t="s">
        <v>10</v>
      </c>
      <c r="C307" s="64">
        <f t="shared" si="523"/>
        <v>44866</v>
      </c>
      <c r="D307" s="26">
        <v>101</v>
      </c>
      <c r="E307" s="46">
        <f t="shared" si="520"/>
        <v>0</v>
      </c>
      <c r="F307" s="26">
        <v>514</v>
      </c>
      <c r="G307" s="49">
        <f t="shared" si="520"/>
        <v>1.5829145728643217</v>
      </c>
      <c r="H307" s="23">
        <v>0.54</v>
      </c>
      <c r="I307" s="52">
        <f t="shared" ref="I307" si="616">-IFERROR((H306-H307)/H306,"")</f>
        <v>0.86206896551724166</v>
      </c>
      <c r="J307" s="24">
        <v>7.09</v>
      </c>
      <c r="K307" s="55">
        <f t="shared" ref="K307" si="617">-IFERROR((J306-J307)/J306,"")</f>
        <v>-0.40867389491242706</v>
      </c>
    </row>
    <row r="308" spans="2:11">
      <c r="B308" s="133"/>
      <c r="C308" s="62">
        <f t="shared" si="523"/>
        <v>44867</v>
      </c>
      <c r="D308" s="18">
        <v>160</v>
      </c>
      <c r="E308" s="44">
        <f t="shared" si="520"/>
        <v>0.58415841584158412</v>
      </c>
      <c r="F308" s="18">
        <v>198</v>
      </c>
      <c r="G308" s="47">
        <f t="shared" si="520"/>
        <v>-0.61478599221789887</v>
      </c>
      <c r="H308" s="13">
        <v>0.71</v>
      </c>
      <c r="I308" s="50">
        <f t="shared" ref="I308" si="618">-IFERROR((H307-H308)/H307,"")</f>
        <v>0.31481481481481466</v>
      </c>
      <c r="J308" s="14">
        <v>6.74</v>
      </c>
      <c r="K308" s="53">
        <f t="shared" ref="K308" si="619">-IFERROR((J307-J308)/J307,"")</f>
        <v>-4.9365303244005593E-2</v>
      </c>
    </row>
    <row r="309" spans="2:11">
      <c r="B309" s="133"/>
      <c r="C309" s="62">
        <f t="shared" si="523"/>
        <v>44868</v>
      </c>
      <c r="D309" s="18">
        <v>196</v>
      </c>
      <c r="E309" s="44">
        <f t="shared" si="520"/>
        <v>0.22500000000000001</v>
      </c>
      <c r="F309" s="18">
        <v>332</v>
      </c>
      <c r="G309" s="47">
        <f t="shared" si="520"/>
        <v>0.6767676767676768</v>
      </c>
      <c r="H309" s="13">
        <v>0.21</v>
      </c>
      <c r="I309" s="50">
        <f t="shared" ref="I309" si="620">-IFERROR((H308-H309)/H308,"")</f>
        <v>-0.70422535211267612</v>
      </c>
      <c r="J309" s="14">
        <v>14.35</v>
      </c>
      <c r="K309" s="53">
        <f t="shared" ref="K309" si="621">-IFERROR((J308-J309)/J308,"")</f>
        <v>1.129080118694362</v>
      </c>
    </row>
    <row r="310" spans="2:11">
      <c r="B310" s="133"/>
      <c r="C310" s="62">
        <f t="shared" si="523"/>
        <v>44869</v>
      </c>
      <c r="D310" s="18">
        <v>96</v>
      </c>
      <c r="E310" s="44">
        <f t="shared" si="520"/>
        <v>-0.51020408163265307</v>
      </c>
      <c r="F310" s="18">
        <v>499</v>
      </c>
      <c r="G310" s="47">
        <f t="shared" si="520"/>
        <v>0.50301204819277112</v>
      </c>
      <c r="H310" s="13">
        <v>0.4</v>
      </c>
      <c r="I310" s="50">
        <f t="shared" ref="I310" si="622">-IFERROR((H309-H310)/H309,"")</f>
        <v>0.90476190476190499</v>
      </c>
      <c r="J310" s="14">
        <v>2.21</v>
      </c>
      <c r="K310" s="53">
        <f t="shared" ref="K310" si="623">-IFERROR((J309-J310)/J309,"")</f>
        <v>-0.84599303135888504</v>
      </c>
    </row>
    <row r="311" spans="2:11">
      <c r="B311" s="133"/>
      <c r="C311" s="62">
        <f t="shared" si="523"/>
        <v>44870</v>
      </c>
      <c r="D311" s="18">
        <v>158</v>
      </c>
      <c r="E311" s="44">
        <f t="shared" si="520"/>
        <v>0.64583333333333337</v>
      </c>
      <c r="F311" s="18">
        <v>492</v>
      </c>
      <c r="G311" s="47">
        <f t="shared" si="520"/>
        <v>-1.4028056112224449E-2</v>
      </c>
      <c r="H311" s="13">
        <v>0.57999999999999996</v>
      </c>
      <c r="I311" s="50">
        <f t="shared" ref="I311" si="624">-IFERROR((H310-H311)/H310,"")</f>
        <v>0.44999999999999984</v>
      </c>
      <c r="J311" s="14">
        <v>3.82</v>
      </c>
      <c r="K311" s="53">
        <f t="shared" ref="K311" si="625">-IFERROR((J310-J311)/J310,"")</f>
        <v>0.72850678733031671</v>
      </c>
    </row>
    <row r="312" spans="2:11">
      <c r="B312" s="133"/>
      <c r="C312" s="62">
        <f t="shared" si="523"/>
        <v>44871</v>
      </c>
      <c r="D312" s="18">
        <v>204</v>
      </c>
      <c r="E312" s="44">
        <f t="shared" si="520"/>
        <v>0.29113924050632911</v>
      </c>
      <c r="F312" s="18">
        <v>445</v>
      </c>
      <c r="G312" s="47">
        <f t="shared" si="520"/>
        <v>-9.5528455284552852E-2</v>
      </c>
      <c r="H312" s="13">
        <v>0.45</v>
      </c>
      <c r="I312" s="50">
        <f t="shared" ref="I312" si="626">-IFERROR((H311-H312)/H311,"")</f>
        <v>-0.22413793103448268</v>
      </c>
      <c r="J312" s="14">
        <v>7.23</v>
      </c>
      <c r="K312" s="53">
        <f t="shared" ref="K312" si="627">-IFERROR((J311-J312)/J311,"")</f>
        <v>0.89267015706806296</v>
      </c>
    </row>
    <row r="313" spans="2:11">
      <c r="B313" s="133"/>
      <c r="C313" s="62">
        <f t="shared" si="523"/>
        <v>44872</v>
      </c>
      <c r="D313" s="18">
        <v>148</v>
      </c>
      <c r="E313" s="44">
        <f t="shared" si="520"/>
        <v>-0.27450980392156865</v>
      </c>
      <c r="F313" s="18">
        <v>412</v>
      </c>
      <c r="G313" s="47">
        <f t="shared" si="520"/>
        <v>-7.415730337078652E-2</v>
      </c>
      <c r="H313" s="13">
        <v>0.28000000000000003</v>
      </c>
      <c r="I313" s="50">
        <f t="shared" ref="I313" si="628">-IFERROR((H312-H313)/H312,"")</f>
        <v>-0.37777777777777771</v>
      </c>
      <c r="J313" s="14">
        <v>16.54</v>
      </c>
      <c r="K313" s="53">
        <f t="shared" ref="K313" si="629">-IFERROR((J312-J313)/J312,"")</f>
        <v>1.287690179806362</v>
      </c>
    </row>
    <row r="314" spans="2:11">
      <c r="B314" s="133"/>
      <c r="C314" s="62">
        <f t="shared" si="523"/>
        <v>44873</v>
      </c>
      <c r="D314" s="18">
        <v>172</v>
      </c>
      <c r="E314" s="44">
        <f t="shared" si="520"/>
        <v>0.16216216216216217</v>
      </c>
      <c r="F314" s="18">
        <v>459</v>
      </c>
      <c r="G314" s="47">
        <f t="shared" si="520"/>
        <v>0.11407766990291263</v>
      </c>
      <c r="H314" s="13">
        <v>0.42</v>
      </c>
      <c r="I314" s="50">
        <f t="shared" ref="I314" si="630">-IFERROR((H313-H314)/H313,"")</f>
        <v>0.49999999999999978</v>
      </c>
      <c r="J314" s="14">
        <v>9.4499999999999993</v>
      </c>
      <c r="K314" s="53">
        <f t="shared" ref="K314" si="631">-IFERROR((J313-J314)/J313,"")</f>
        <v>-0.42865779927448611</v>
      </c>
    </row>
    <row r="315" spans="2:11">
      <c r="B315" s="133"/>
      <c r="C315" s="62">
        <f t="shared" si="523"/>
        <v>44874</v>
      </c>
      <c r="D315" s="18">
        <v>81</v>
      </c>
      <c r="E315" s="44">
        <f t="shared" si="520"/>
        <v>-0.52906976744186052</v>
      </c>
      <c r="F315" s="18">
        <v>202</v>
      </c>
      <c r="G315" s="47">
        <f t="shared" si="520"/>
        <v>-0.55991285403050106</v>
      </c>
      <c r="H315" s="13">
        <v>0.65</v>
      </c>
      <c r="I315" s="50">
        <f t="shared" ref="I315" si="632">-IFERROR((H314-H315)/H314,"")</f>
        <v>0.54761904761904778</v>
      </c>
      <c r="J315" s="14">
        <v>16.53</v>
      </c>
      <c r="K315" s="53">
        <f t="shared" ref="K315" si="633">-IFERROR((J314-J315)/J314,"")</f>
        <v>0.74920634920634943</v>
      </c>
    </row>
    <row r="316" spans="2:11">
      <c r="B316" s="133"/>
      <c r="C316" s="62">
        <f t="shared" si="523"/>
        <v>44875</v>
      </c>
      <c r="D316" s="18">
        <v>88</v>
      </c>
      <c r="E316" s="44">
        <f t="shared" si="520"/>
        <v>8.6419753086419748E-2</v>
      </c>
      <c r="F316" s="18">
        <v>305</v>
      </c>
      <c r="G316" s="47">
        <f t="shared" si="520"/>
        <v>0.50990099009900991</v>
      </c>
      <c r="H316" s="13">
        <v>0.24</v>
      </c>
      <c r="I316" s="50">
        <f t="shared" ref="I316" si="634">-IFERROR((H315-H316)/H315,"")</f>
        <v>-0.63076923076923075</v>
      </c>
      <c r="J316" s="14">
        <v>9.1999999999999993</v>
      </c>
      <c r="K316" s="53">
        <f t="shared" ref="K316" si="635">-IFERROR((J315-J316)/J315,"")</f>
        <v>-0.44343617664851792</v>
      </c>
    </row>
    <row r="317" spans="2:11">
      <c r="B317" s="133"/>
      <c r="C317" s="62">
        <f t="shared" si="523"/>
        <v>44876</v>
      </c>
      <c r="D317" s="18">
        <v>55</v>
      </c>
      <c r="E317" s="44">
        <f t="shared" si="520"/>
        <v>-0.375</v>
      </c>
      <c r="F317" s="18">
        <v>261</v>
      </c>
      <c r="G317" s="47">
        <f t="shared" si="520"/>
        <v>-0.14426229508196722</v>
      </c>
      <c r="H317" s="13">
        <v>0.23</v>
      </c>
      <c r="I317" s="50">
        <f t="shared" ref="I317" si="636">-IFERROR((H316-H317)/H316,"")</f>
        <v>-4.1666666666666588E-2</v>
      </c>
      <c r="J317" s="14">
        <v>10.76</v>
      </c>
      <c r="K317" s="53">
        <f t="shared" ref="K317" si="637">-IFERROR((J316-J317)/J316,"")</f>
        <v>0.16956521739130442</v>
      </c>
    </row>
    <row r="318" spans="2:11">
      <c r="B318" s="133"/>
      <c r="C318" s="62">
        <f t="shared" si="523"/>
        <v>44877</v>
      </c>
      <c r="D318" s="18">
        <v>180</v>
      </c>
      <c r="E318" s="44">
        <f t="shared" si="520"/>
        <v>2.2727272727272729</v>
      </c>
      <c r="F318" s="18">
        <v>340</v>
      </c>
      <c r="G318" s="47">
        <f t="shared" si="520"/>
        <v>0.30268199233716475</v>
      </c>
      <c r="H318" s="13">
        <v>0.69</v>
      </c>
      <c r="I318" s="50">
        <f t="shared" ref="I318" si="638">-IFERROR((H317-H318)/H317,"")</f>
        <v>1.9999999999999998</v>
      </c>
      <c r="J318" s="14">
        <v>9.4700000000000006</v>
      </c>
      <c r="K318" s="53">
        <f t="shared" ref="K318" si="639">-IFERROR((J317-J318)/J317,"")</f>
        <v>-0.11988847583643115</v>
      </c>
    </row>
    <row r="319" spans="2:11">
      <c r="B319" s="133"/>
      <c r="C319" s="62">
        <f t="shared" si="523"/>
        <v>44878</v>
      </c>
      <c r="D319" s="18">
        <v>63</v>
      </c>
      <c r="E319" s="44">
        <f t="shared" si="520"/>
        <v>-0.65</v>
      </c>
      <c r="F319" s="18">
        <v>306</v>
      </c>
      <c r="G319" s="47">
        <f t="shared" si="520"/>
        <v>-0.1</v>
      </c>
      <c r="H319" s="13">
        <v>0.45</v>
      </c>
      <c r="I319" s="50">
        <f t="shared" ref="I319" si="640">-IFERROR((H318-H319)/H318,"")</f>
        <v>-0.34782608695652167</v>
      </c>
      <c r="J319" s="14">
        <v>7.24</v>
      </c>
      <c r="K319" s="53">
        <f t="shared" ref="K319" si="641">-IFERROR((J318-J319)/J318,"")</f>
        <v>-0.23548046462513203</v>
      </c>
    </row>
    <row r="320" spans="2:11">
      <c r="B320" s="133"/>
      <c r="C320" s="62">
        <f t="shared" si="523"/>
        <v>44879</v>
      </c>
      <c r="D320" s="18">
        <v>64</v>
      </c>
      <c r="E320" s="44">
        <f t="shared" si="520"/>
        <v>1.5873015873015872E-2</v>
      </c>
      <c r="F320" s="18">
        <v>505</v>
      </c>
      <c r="G320" s="47">
        <f t="shared" si="520"/>
        <v>0.65032679738562094</v>
      </c>
      <c r="H320" s="13">
        <v>0.35</v>
      </c>
      <c r="I320" s="50">
        <f t="shared" ref="I320" si="642">-IFERROR((H319-H320)/H319,"")</f>
        <v>-0.22222222222222229</v>
      </c>
      <c r="J320" s="14">
        <v>5.6</v>
      </c>
      <c r="K320" s="53">
        <f t="shared" ref="K320" si="643">-IFERROR((J319-J320)/J319,"")</f>
        <v>-0.22651933701657465</v>
      </c>
    </row>
    <row r="321" spans="2:11">
      <c r="B321" s="133"/>
      <c r="C321" s="62">
        <f t="shared" si="523"/>
        <v>44880</v>
      </c>
      <c r="D321" s="18">
        <v>176</v>
      </c>
      <c r="E321" s="44">
        <f t="shared" si="520"/>
        <v>1.75</v>
      </c>
      <c r="F321" s="18">
        <v>298</v>
      </c>
      <c r="G321" s="47">
        <f t="shared" si="520"/>
        <v>-0.40990099009900988</v>
      </c>
      <c r="H321" s="13">
        <v>0.26</v>
      </c>
      <c r="I321" s="50">
        <f t="shared" ref="I321" si="644">-IFERROR((H320-H321)/H320,"")</f>
        <v>-0.25714285714285706</v>
      </c>
      <c r="J321" s="14">
        <v>15.27</v>
      </c>
      <c r="K321" s="53">
        <f t="shared" ref="K321" si="645">-IFERROR((J320-J321)/J320,"")</f>
        <v>1.7267857142857144</v>
      </c>
    </row>
    <row r="322" spans="2:11">
      <c r="B322" s="133"/>
      <c r="C322" s="62">
        <f t="shared" si="523"/>
        <v>44881</v>
      </c>
      <c r="D322" s="18">
        <v>100</v>
      </c>
      <c r="E322" s="44">
        <f t="shared" si="520"/>
        <v>-0.43181818181818182</v>
      </c>
      <c r="F322" s="18">
        <v>486</v>
      </c>
      <c r="G322" s="47">
        <f t="shared" si="520"/>
        <v>0.63087248322147649</v>
      </c>
      <c r="H322" s="13">
        <v>0.59</v>
      </c>
      <c r="I322" s="50">
        <f t="shared" ref="I322" si="646">-IFERROR((H321-H322)/H321,"")</f>
        <v>1.2692307692307689</v>
      </c>
      <c r="J322" s="14">
        <v>8.3000000000000007</v>
      </c>
      <c r="K322" s="53">
        <f t="shared" ref="K322" si="647">-IFERROR((J321-J322)/J321,"")</f>
        <v>-0.45645055664702022</v>
      </c>
    </row>
    <row r="323" spans="2:11">
      <c r="B323" s="133"/>
      <c r="C323" s="62">
        <f t="shared" si="523"/>
        <v>44882</v>
      </c>
      <c r="D323" s="18">
        <v>192</v>
      </c>
      <c r="E323" s="44">
        <f t="shared" si="520"/>
        <v>0.92</v>
      </c>
      <c r="F323" s="18">
        <v>207</v>
      </c>
      <c r="G323" s="47">
        <f t="shared" si="520"/>
        <v>-0.57407407407407407</v>
      </c>
      <c r="H323" s="13">
        <v>0.53</v>
      </c>
      <c r="I323" s="50">
        <f t="shared" ref="I323" si="648">-IFERROR((H322-H323)/H322,"")</f>
        <v>-0.1016949152542372</v>
      </c>
      <c r="J323" s="14">
        <v>1.64</v>
      </c>
      <c r="K323" s="53">
        <f t="shared" ref="K323" si="649">-IFERROR((J322-J323)/J322,"")</f>
        <v>-0.80240963855421688</v>
      </c>
    </row>
    <row r="324" spans="2:11">
      <c r="B324" s="133"/>
      <c r="C324" s="62">
        <f t="shared" si="523"/>
        <v>44883</v>
      </c>
      <c r="D324" s="18">
        <v>191</v>
      </c>
      <c r="E324" s="44">
        <f t="shared" ref="E324:G367" si="650">-IFERROR((D323-D324)/D323,"")</f>
        <v>-5.208333333333333E-3</v>
      </c>
      <c r="F324" s="18">
        <v>479</v>
      </c>
      <c r="G324" s="47">
        <f t="shared" si="650"/>
        <v>1.3140096618357489</v>
      </c>
      <c r="H324" s="13">
        <v>0.65</v>
      </c>
      <c r="I324" s="50">
        <f t="shared" ref="I324" si="651">-IFERROR((H323-H324)/H323,"")</f>
        <v>0.22641509433962262</v>
      </c>
      <c r="J324" s="14">
        <v>16.920000000000002</v>
      </c>
      <c r="K324" s="53">
        <f t="shared" ref="K324" si="652">-IFERROR((J323-J324)/J323,"")</f>
        <v>9.3170731707317085</v>
      </c>
    </row>
    <row r="325" spans="2:11">
      <c r="B325" s="133"/>
      <c r="C325" s="62">
        <f t="shared" ref="C325:C367" si="653">C324+1</f>
        <v>44884</v>
      </c>
      <c r="D325" s="18">
        <v>167</v>
      </c>
      <c r="E325" s="44">
        <f t="shared" si="650"/>
        <v>-0.1256544502617801</v>
      </c>
      <c r="F325" s="18">
        <v>313</v>
      </c>
      <c r="G325" s="47">
        <f t="shared" si="650"/>
        <v>-0.3465553235908142</v>
      </c>
      <c r="H325" s="13">
        <v>0.65</v>
      </c>
      <c r="I325" s="50">
        <f t="shared" ref="I325" si="654">-IFERROR((H324-H325)/H324,"")</f>
        <v>0</v>
      </c>
      <c r="J325" s="14">
        <v>7.66</v>
      </c>
      <c r="K325" s="53">
        <f t="shared" ref="K325" si="655">-IFERROR((J324-J325)/J324,"")</f>
        <v>-0.54728132387706863</v>
      </c>
    </row>
    <row r="326" spans="2:11">
      <c r="B326" s="133"/>
      <c r="C326" s="62">
        <f t="shared" si="653"/>
        <v>44885</v>
      </c>
      <c r="D326" s="18">
        <v>118</v>
      </c>
      <c r="E326" s="44">
        <f t="shared" si="650"/>
        <v>-0.29341317365269459</v>
      </c>
      <c r="F326" s="18">
        <v>589</v>
      </c>
      <c r="G326" s="47">
        <f t="shared" si="650"/>
        <v>0.88178913738019171</v>
      </c>
      <c r="H326" s="13">
        <v>0.54</v>
      </c>
      <c r="I326" s="50">
        <f t="shared" ref="I326" si="656">-IFERROR((H325-H326)/H325,"")</f>
        <v>-0.16923076923076921</v>
      </c>
      <c r="J326" s="14">
        <v>6.8</v>
      </c>
      <c r="K326" s="53">
        <f t="shared" ref="K326" si="657">-IFERROR((J325-J326)/J325,"")</f>
        <v>-0.11227154046997392</v>
      </c>
    </row>
    <row r="327" spans="2:11">
      <c r="B327" s="133"/>
      <c r="C327" s="62">
        <f t="shared" si="653"/>
        <v>44886</v>
      </c>
      <c r="D327" s="18">
        <v>182</v>
      </c>
      <c r="E327" s="44">
        <f t="shared" si="650"/>
        <v>0.5423728813559322</v>
      </c>
      <c r="F327" s="18">
        <v>463</v>
      </c>
      <c r="G327" s="47">
        <f t="shared" si="650"/>
        <v>-0.21392190152801357</v>
      </c>
      <c r="H327" s="13">
        <v>0.68</v>
      </c>
      <c r="I327" s="50">
        <f t="shared" ref="I327" si="658">-IFERROR((H326-H327)/H326,"")</f>
        <v>0.25925925925925924</v>
      </c>
      <c r="J327" s="14">
        <v>4.6100000000000003</v>
      </c>
      <c r="K327" s="53">
        <f t="shared" ref="K327" si="659">-IFERROR((J326-J327)/J326,"")</f>
        <v>-0.32205882352941168</v>
      </c>
    </row>
    <row r="328" spans="2:11">
      <c r="B328" s="133"/>
      <c r="C328" s="62">
        <f t="shared" si="653"/>
        <v>44887</v>
      </c>
      <c r="D328" s="18">
        <v>163</v>
      </c>
      <c r="E328" s="44">
        <f t="shared" si="650"/>
        <v>-0.1043956043956044</v>
      </c>
      <c r="F328" s="18">
        <v>387</v>
      </c>
      <c r="G328" s="47">
        <f t="shared" si="650"/>
        <v>-0.16414686825053995</v>
      </c>
      <c r="H328" s="13">
        <v>0.34</v>
      </c>
      <c r="I328" s="50">
        <f t="shared" ref="I328" si="660">-IFERROR((H327-H328)/H327,"")</f>
        <v>-0.5</v>
      </c>
      <c r="J328" s="14">
        <v>14.22</v>
      </c>
      <c r="K328" s="53">
        <f t="shared" ref="K328" si="661">-IFERROR((J327-J328)/J327,"")</f>
        <v>2.0845986984815617</v>
      </c>
    </row>
    <row r="329" spans="2:11">
      <c r="B329" s="133"/>
      <c r="C329" s="62">
        <f t="shared" si="653"/>
        <v>44888</v>
      </c>
      <c r="D329" s="18">
        <v>87</v>
      </c>
      <c r="E329" s="44">
        <f t="shared" si="650"/>
        <v>-0.46625766871165641</v>
      </c>
      <c r="F329" s="18">
        <v>217</v>
      </c>
      <c r="G329" s="47">
        <f t="shared" si="650"/>
        <v>-0.43927648578811368</v>
      </c>
      <c r="H329" s="13">
        <v>0.39</v>
      </c>
      <c r="I329" s="50">
        <f t="shared" ref="I329" si="662">-IFERROR((H328-H329)/H328,"")</f>
        <v>0.14705882352941171</v>
      </c>
      <c r="J329" s="14">
        <v>14.06</v>
      </c>
      <c r="K329" s="53">
        <f t="shared" ref="K329" si="663">-IFERROR((J328-J329)/J328,"")</f>
        <v>-1.1251758087201134E-2</v>
      </c>
    </row>
    <row r="330" spans="2:11">
      <c r="B330" s="133"/>
      <c r="C330" s="62">
        <f t="shared" si="653"/>
        <v>44889</v>
      </c>
      <c r="D330" s="18">
        <v>67</v>
      </c>
      <c r="E330" s="44">
        <f t="shared" si="650"/>
        <v>-0.22988505747126436</v>
      </c>
      <c r="F330" s="18">
        <v>520</v>
      </c>
      <c r="G330" s="47">
        <f t="shared" si="650"/>
        <v>1.3963133640552996</v>
      </c>
      <c r="H330" s="13">
        <v>0.7</v>
      </c>
      <c r="I330" s="50">
        <f t="shared" ref="I330" si="664">-IFERROR((H329-H330)/H329,"")</f>
        <v>0.79487179487179471</v>
      </c>
      <c r="J330" s="14">
        <v>16.25</v>
      </c>
      <c r="K330" s="53">
        <f t="shared" ref="K330" si="665">-IFERROR((J329-J330)/J329,"")</f>
        <v>0.15576102418207677</v>
      </c>
    </row>
    <row r="331" spans="2:11">
      <c r="B331" s="133"/>
      <c r="C331" s="62">
        <f t="shared" si="653"/>
        <v>44890</v>
      </c>
      <c r="D331" s="18">
        <v>145</v>
      </c>
      <c r="E331" s="44">
        <f t="shared" si="650"/>
        <v>1.164179104477612</v>
      </c>
      <c r="F331" s="18">
        <v>187</v>
      </c>
      <c r="G331" s="47">
        <f t="shared" si="650"/>
        <v>-0.64038461538461533</v>
      </c>
      <c r="H331" s="13">
        <v>0.68</v>
      </c>
      <c r="I331" s="50">
        <f t="shared" ref="I331" si="666">-IFERROR((H330-H331)/H330,"")</f>
        <v>-2.8571428571428439E-2</v>
      </c>
      <c r="J331" s="14">
        <v>16.420000000000002</v>
      </c>
      <c r="K331" s="53">
        <f t="shared" ref="K331" si="667">-IFERROR((J330-J331)/J330,"")</f>
        <v>1.0461538461538567E-2</v>
      </c>
    </row>
    <row r="332" spans="2:11">
      <c r="B332" s="133"/>
      <c r="C332" s="62">
        <f t="shared" si="653"/>
        <v>44891</v>
      </c>
      <c r="D332" s="18">
        <v>172</v>
      </c>
      <c r="E332" s="44">
        <f t="shared" si="650"/>
        <v>0.18620689655172415</v>
      </c>
      <c r="F332" s="18">
        <v>430</v>
      </c>
      <c r="G332" s="47">
        <f t="shared" si="650"/>
        <v>1.2994652406417113</v>
      </c>
      <c r="H332" s="13">
        <v>0.4</v>
      </c>
      <c r="I332" s="50">
        <f t="shared" ref="I332" si="668">-IFERROR((H331-H332)/H331,"")</f>
        <v>-0.41176470588235298</v>
      </c>
      <c r="J332" s="14">
        <v>10.53</v>
      </c>
      <c r="K332" s="53">
        <f t="shared" ref="K332" si="669">-IFERROR((J331-J332)/J331,"")</f>
        <v>-0.3587088915956152</v>
      </c>
    </row>
    <row r="333" spans="2:11">
      <c r="B333" s="133"/>
      <c r="C333" s="62">
        <f t="shared" si="653"/>
        <v>44892</v>
      </c>
      <c r="D333" s="18">
        <v>54</v>
      </c>
      <c r="E333" s="44">
        <f t="shared" si="650"/>
        <v>-0.68604651162790697</v>
      </c>
      <c r="F333" s="18">
        <v>347</v>
      </c>
      <c r="G333" s="47">
        <f t="shared" si="650"/>
        <v>-0.19302325581395349</v>
      </c>
      <c r="H333" s="13">
        <v>0.69</v>
      </c>
      <c r="I333" s="50">
        <f t="shared" ref="I333" si="670">-IFERROR((H332-H333)/H332,"")</f>
        <v>0.72499999999999976</v>
      </c>
      <c r="J333" s="14">
        <v>14.95</v>
      </c>
      <c r="K333" s="53">
        <f t="shared" ref="K333" si="671">-IFERROR((J332-J333)/J332,"")</f>
        <v>0.41975308641975312</v>
      </c>
    </row>
    <row r="334" spans="2:11">
      <c r="B334" s="133"/>
      <c r="C334" s="62">
        <f t="shared" si="653"/>
        <v>44893</v>
      </c>
      <c r="D334" s="18">
        <v>197</v>
      </c>
      <c r="E334" s="44">
        <f t="shared" si="650"/>
        <v>2.6481481481481484</v>
      </c>
      <c r="F334" s="18">
        <v>239</v>
      </c>
      <c r="G334" s="47">
        <f t="shared" si="650"/>
        <v>-0.31123919308357351</v>
      </c>
      <c r="H334" s="13">
        <v>0.24</v>
      </c>
      <c r="I334" s="50">
        <f t="shared" ref="I334" si="672">-IFERROR((H333-H334)/H333,"")</f>
        <v>-0.65217391304347827</v>
      </c>
      <c r="J334" s="14">
        <v>16.329999999999998</v>
      </c>
      <c r="K334" s="53">
        <f t="shared" ref="K334" si="673">-IFERROR((J333-J334)/J333,"")</f>
        <v>9.2307692307692243E-2</v>
      </c>
    </row>
    <row r="335" spans="2:11">
      <c r="B335" s="133"/>
      <c r="C335" s="62">
        <f t="shared" si="653"/>
        <v>44894</v>
      </c>
      <c r="D335" s="18">
        <v>64</v>
      </c>
      <c r="E335" s="44">
        <f t="shared" si="650"/>
        <v>-0.67512690355329952</v>
      </c>
      <c r="F335" s="18">
        <v>235</v>
      </c>
      <c r="G335" s="47">
        <f t="shared" si="650"/>
        <v>-1.6736401673640166E-2</v>
      </c>
      <c r="H335" s="13">
        <v>0.66</v>
      </c>
      <c r="I335" s="50">
        <f t="shared" ref="I335" si="674">-IFERROR((H334-H335)/H334,"")</f>
        <v>1.7500000000000002</v>
      </c>
      <c r="J335" s="14">
        <v>9.73</v>
      </c>
      <c r="K335" s="53">
        <f t="shared" ref="K335" si="675">-IFERROR((J334-J335)/J334,"")</f>
        <v>-0.40416411512553574</v>
      </c>
    </row>
    <row r="336" spans="2:11" ht="17" thickBot="1">
      <c r="B336" s="134"/>
      <c r="C336" s="65">
        <f t="shared" si="653"/>
        <v>44895</v>
      </c>
      <c r="D336" s="25">
        <v>174</v>
      </c>
      <c r="E336" s="45">
        <f t="shared" si="650"/>
        <v>1.71875</v>
      </c>
      <c r="F336" s="25">
        <v>528</v>
      </c>
      <c r="G336" s="48">
        <f t="shared" si="650"/>
        <v>1.2468085106382978</v>
      </c>
      <c r="H336" s="20">
        <v>0.56000000000000005</v>
      </c>
      <c r="I336" s="51">
        <f t="shared" ref="I336" si="676">-IFERROR((H335-H336)/H335,"")</f>
        <v>-0.15151515151515146</v>
      </c>
      <c r="J336" s="21">
        <v>11.5</v>
      </c>
      <c r="K336" s="54">
        <f t="shared" ref="K336" si="677">-IFERROR((J335-J336)/J335,"")</f>
        <v>0.18191161356628976</v>
      </c>
    </row>
    <row r="337" spans="2:11">
      <c r="B337" s="129" t="s">
        <v>11</v>
      </c>
      <c r="C337" s="64">
        <f t="shared" si="653"/>
        <v>44896</v>
      </c>
      <c r="D337" s="26">
        <v>77</v>
      </c>
      <c r="E337" s="46">
        <f t="shared" si="650"/>
        <v>-0.55747126436781613</v>
      </c>
      <c r="F337" s="26">
        <v>595</v>
      </c>
      <c r="G337" s="49">
        <f t="shared" si="650"/>
        <v>0.12689393939393939</v>
      </c>
      <c r="H337" s="23">
        <v>0.56000000000000005</v>
      </c>
      <c r="I337" s="52">
        <f t="shared" ref="I337" si="678">-IFERROR((H336-H337)/H336,"")</f>
        <v>0</v>
      </c>
      <c r="J337" s="24">
        <v>2.4500000000000002</v>
      </c>
      <c r="K337" s="55">
        <f t="shared" ref="K337" si="679">-IFERROR((J336-J337)/J336,"")</f>
        <v>-0.78695652173913044</v>
      </c>
    </row>
    <row r="338" spans="2:11">
      <c r="B338" s="130"/>
      <c r="C338" s="62">
        <f t="shared" si="653"/>
        <v>44897</v>
      </c>
      <c r="D338" s="18">
        <v>119</v>
      </c>
      <c r="E338" s="44">
        <f t="shared" si="650"/>
        <v>0.54545454545454541</v>
      </c>
      <c r="F338" s="18">
        <v>203</v>
      </c>
      <c r="G338" s="47">
        <f t="shared" si="650"/>
        <v>-0.6588235294117647</v>
      </c>
      <c r="H338" s="13">
        <v>0.41</v>
      </c>
      <c r="I338" s="50">
        <f t="shared" ref="I338" si="680">-IFERROR((H337-H338)/H337,"")</f>
        <v>-0.26785714285714296</v>
      </c>
      <c r="J338" s="14">
        <v>12.3</v>
      </c>
      <c r="K338" s="53">
        <f t="shared" ref="K338" si="681">-IFERROR((J337-J338)/J337,"")</f>
        <v>4.0204081632653068</v>
      </c>
    </row>
    <row r="339" spans="2:11">
      <c r="B339" s="130"/>
      <c r="C339" s="62">
        <f t="shared" si="653"/>
        <v>44898</v>
      </c>
      <c r="D339" s="18">
        <v>130</v>
      </c>
      <c r="E339" s="44">
        <f t="shared" si="650"/>
        <v>9.2436974789915971E-2</v>
      </c>
      <c r="F339" s="18">
        <v>504</v>
      </c>
      <c r="G339" s="47">
        <f t="shared" si="650"/>
        <v>1.4827586206896552</v>
      </c>
      <c r="H339" s="13">
        <v>0.56000000000000005</v>
      </c>
      <c r="I339" s="50">
        <f t="shared" ref="I339" si="682">-IFERROR((H338-H339)/H338,"")</f>
        <v>0.36585365853658558</v>
      </c>
      <c r="J339" s="14">
        <v>7.26</v>
      </c>
      <c r="K339" s="53">
        <f t="shared" ref="K339" si="683">-IFERROR((J338-J339)/J338,"")</f>
        <v>-0.40975609756097564</v>
      </c>
    </row>
    <row r="340" spans="2:11">
      <c r="B340" s="130"/>
      <c r="C340" s="62">
        <f t="shared" si="653"/>
        <v>44899</v>
      </c>
      <c r="D340" s="18">
        <v>74</v>
      </c>
      <c r="E340" s="44">
        <f t="shared" si="650"/>
        <v>-0.43076923076923079</v>
      </c>
      <c r="F340" s="18">
        <v>532</v>
      </c>
      <c r="G340" s="47">
        <f t="shared" si="650"/>
        <v>5.5555555555555552E-2</v>
      </c>
      <c r="H340" s="13">
        <v>0.52</v>
      </c>
      <c r="I340" s="50">
        <f t="shared" ref="I340" si="684">-IFERROR((H339-H340)/H339,"")</f>
        <v>-7.142857142857148E-2</v>
      </c>
      <c r="J340" s="14">
        <v>5.85</v>
      </c>
      <c r="K340" s="53">
        <f t="shared" ref="K340" si="685">-IFERROR((J339-J340)/J339,"")</f>
        <v>-0.19421487603305787</v>
      </c>
    </row>
    <row r="341" spans="2:11">
      <c r="B341" s="130"/>
      <c r="C341" s="62">
        <f t="shared" si="653"/>
        <v>44900</v>
      </c>
      <c r="D341" s="18">
        <v>122</v>
      </c>
      <c r="E341" s="44">
        <f t="shared" si="650"/>
        <v>0.64864864864864868</v>
      </c>
      <c r="F341" s="18">
        <v>538</v>
      </c>
      <c r="G341" s="47">
        <f t="shared" si="650"/>
        <v>1.1278195488721804E-2</v>
      </c>
      <c r="H341" s="13">
        <v>0.28000000000000003</v>
      </c>
      <c r="I341" s="50">
        <f t="shared" ref="I341" si="686">-IFERROR((H340-H341)/H340,"")</f>
        <v>-0.46153846153846151</v>
      </c>
      <c r="J341" s="14">
        <v>8.26</v>
      </c>
      <c r="K341" s="53">
        <f t="shared" ref="K341" si="687">-IFERROR((J340-J341)/J340,"")</f>
        <v>0.411965811965812</v>
      </c>
    </row>
    <row r="342" spans="2:11">
      <c r="B342" s="130"/>
      <c r="C342" s="62">
        <f t="shared" si="653"/>
        <v>44901</v>
      </c>
      <c r="D342" s="18">
        <v>186</v>
      </c>
      <c r="E342" s="44">
        <f t="shared" si="650"/>
        <v>0.52459016393442626</v>
      </c>
      <c r="F342" s="18">
        <v>201</v>
      </c>
      <c r="G342" s="47">
        <f t="shared" si="650"/>
        <v>-0.62639405204460963</v>
      </c>
      <c r="H342" s="13">
        <v>0.71</v>
      </c>
      <c r="I342" s="50">
        <f t="shared" ref="I342" si="688">-IFERROR((H341-H342)/H341,"")</f>
        <v>1.5357142857142854</v>
      </c>
      <c r="J342" s="14">
        <v>2.15</v>
      </c>
      <c r="K342" s="53">
        <f t="shared" ref="K342" si="689">-IFERROR((J341-J342)/J341,"")</f>
        <v>-0.73970944309927356</v>
      </c>
    </row>
    <row r="343" spans="2:11">
      <c r="B343" s="130"/>
      <c r="C343" s="62">
        <f t="shared" si="653"/>
        <v>44902</v>
      </c>
      <c r="D343" s="18">
        <v>53</v>
      </c>
      <c r="E343" s="44">
        <f t="shared" si="650"/>
        <v>-0.71505376344086025</v>
      </c>
      <c r="F343" s="18">
        <v>363</v>
      </c>
      <c r="G343" s="47">
        <f t="shared" si="650"/>
        <v>0.80597014925373134</v>
      </c>
      <c r="H343" s="13">
        <v>0.63</v>
      </c>
      <c r="I343" s="50">
        <f t="shared" ref="I343" si="690">-IFERROR((H342-H343)/H342,"")</f>
        <v>-0.11267605633802812</v>
      </c>
      <c r="J343" s="14">
        <v>12.76</v>
      </c>
      <c r="K343" s="53">
        <f t="shared" ref="K343" si="691">-IFERROR((J342-J343)/J342,"")</f>
        <v>4.9348837209302321</v>
      </c>
    </row>
    <row r="344" spans="2:11">
      <c r="B344" s="130"/>
      <c r="C344" s="62">
        <f t="shared" si="653"/>
        <v>44903</v>
      </c>
      <c r="D344" s="18">
        <v>87</v>
      </c>
      <c r="E344" s="44">
        <f t="shared" si="650"/>
        <v>0.64150943396226412</v>
      </c>
      <c r="F344" s="18">
        <v>191</v>
      </c>
      <c r="G344" s="47">
        <f t="shared" si="650"/>
        <v>-0.47382920110192839</v>
      </c>
      <c r="H344" s="13">
        <v>0.68</v>
      </c>
      <c r="I344" s="50">
        <f t="shared" ref="I344" si="692">-IFERROR((H343-H344)/H343,"")</f>
        <v>7.936507936507943E-2</v>
      </c>
      <c r="J344" s="14">
        <v>1.44</v>
      </c>
      <c r="K344" s="53">
        <f t="shared" ref="K344" si="693">-IFERROR((J343-J344)/J343,"")</f>
        <v>-0.88714733542319757</v>
      </c>
    </row>
    <row r="345" spans="2:11">
      <c r="B345" s="130"/>
      <c r="C345" s="62">
        <f t="shared" si="653"/>
        <v>44904</v>
      </c>
      <c r="D345" s="18">
        <v>64</v>
      </c>
      <c r="E345" s="44">
        <f t="shared" si="650"/>
        <v>-0.26436781609195403</v>
      </c>
      <c r="F345" s="18">
        <v>569</v>
      </c>
      <c r="G345" s="47">
        <f t="shared" si="650"/>
        <v>1.9790575916230366</v>
      </c>
      <c r="H345" s="13">
        <v>0.52</v>
      </c>
      <c r="I345" s="50">
        <f t="shared" ref="I345" si="694">-IFERROR((H344-H345)/H344,"")</f>
        <v>-0.23529411764705885</v>
      </c>
      <c r="J345" s="14">
        <v>3.7</v>
      </c>
      <c r="K345" s="53">
        <f t="shared" ref="K345" si="695">-IFERROR((J344-J345)/J344,"")</f>
        <v>1.5694444444444446</v>
      </c>
    </row>
    <row r="346" spans="2:11">
      <c r="B346" s="130"/>
      <c r="C346" s="62">
        <f t="shared" si="653"/>
        <v>44905</v>
      </c>
      <c r="D346" s="18">
        <v>192</v>
      </c>
      <c r="E346" s="44">
        <f t="shared" si="650"/>
        <v>2</v>
      </c>
      <c r="F346" s="18">
        <v>506</v>
      </c>
      <c r="G346" s="47">
        <f t="shared" si="650"/>
        <v>-0.11072056239015818</v>
      </c>
      <c r="H346" s="13">
        <v>0.48</v>
      </c>
      <c r="I346" s="50">
        <f t="shared" ref="I346" si="696">-IFERROR((H345-H346)/H345,"")</f>
        <v>-7.6923076923076983E-2</v>
      </c>
      <c r="J346" s="14">
        <v>13.74</v>
      </c>
      <c r="K346" s="53">
        <f t="shared" ref="K346" si="697">-IFERROR((J345-J346)/J345,"")</f>
        <v>2.7135135135135133</v>
      </c>
    </row>
    <row r="347" spans="2:11">
      <c r="B347" s="130"/>
      <c r="C347" s="62">
        <f t="shared" si="653"/>
        <v>44906</v>
      </c>
      <c r="D347" s="18">
        <v>150</v>
      </c>
      <c r="E347" s="44">
        <f t="shared" si="650"/>
        <v>-0.21875</v>
      </c>
      <c r="F347" s="18">
        <v>458</v>
      </c>
      <c r="G347" s="47">
        <f t="shared" si="650"/>
        <v>-9.4861660079051377E-2</v>
      </c>
      <c r="H347" s="13">
        <v>0.7</v>
      </c>
      <c r="I347" s="50">
        <f t="shared" ref="I347" si="698">-IFERROR((H346-H347)/H346,"")</f>
        <v>0.45833333333333331</v>
      </c>
      <c r="J347" s="14">
        <v>15.16</v>
      </c>
      <c r="K347" s="53">
        <f t="shared" ref="K347" si="699">-IFERROR((J346-J347)/J346,"")</f>
        <v>0.10334788937409024</v>
      </c>
    </row>
    <row r="348" spans="2:11">
      <c r="B348" s="130"/>
      <c r="C348" s="62">
        <f t="shared" si="653"/>
        <v>44907</v>
      </c>
      <c r="D348" s="18">
        <v>48</v>
      </c>
      <c r="E348" s="44">
        <f t="shared" si="650"/>
        <v>-0.68</v>
      </c>
      <c r="F348" s="18">
        <v>296</v>
      </c>
      <c r="G348" s="47">
        <f t="shared" si="650"/>
        <v>-0.35371179039301309</v>
      </c>
      <c r="H348" s="13">
        <v>0.26</v>
      </c>
      <c r="I348" s="50">
        <f t="shared" ref="I348" si="700">-IFERROR((H347-H348)/H347,"")</f>
        <v>-0.62857142857142856</v>
      </c>
      <c r="J348" s="14">
        <v>15.88</v>
      </c>
      <c r="K348" s="53">
        <f t="shared" ref="K348" si="701">-IFERROR((J347-J348)/J347,"")</f>
        <v>4.7493403693931444E-2</v>
      </c>
    </row>
    <row r="349" spans="2:11">
      <c r="B349" s="130"/>
      <c r="C349" s="62">
        <f t="shared" si="653"/>
        <v>44908</v>
      </c>
      <c r="D349" s="18">
        <v>72</v>
      </c>
      <c r="E349" s="44">
        <f t="shared" si="650"/>
        <v>0.5</v>
      </c>
      <c r="F349" s="18">
        <v>349</v>
      </c>
      <c r="G349" s="47">
        <f t="shared" si="650"/>
        <v>0.17905405405405406</v>
      </c>
      <c r="H349" s="13">
        <v>0.37</v>
      </c>
      <c r="I349" s="50">
        <f t="shared" ref="I349" si="702">-IFERROR((H348-H349)/H348,"")</f>
        <v>0.42307692307692302</v>
      </c>
      <c r="J349" s="14">
        <v>16.03</v>
      </c>
      <c r="K349" s="53">
        <f t="shared" ref="K349" si="703">-IFERROR((J348-J349)/J348,"")</f>
        <v>9.4458438287153869E-3</v>
      </c>
    </row>
    <row r="350" spans="2:11">
      <c r="B350" s="130"/>
      <c r="C350" s="62">
        <f t="shared" si="653"/>
        <v>44909</v>
      </c>
      <c r="D350" s="18">
        <v>183</v>
      </c>
      <c r="E350" s="44">
        <f t="shared" si="650"/>
        <v>1.5416666666666667</v>
      </c>
      <c r="F350" s="18">
        <v>591</v>
      </c>
      <c r="G350" s="47">
        <f t="shared" si="650"/>
        <v>0.69340974212034379</v>
      </c>
      <c r="H350" s="13">
        <v>0.55000000000000004</v>
      </c>
      <c r="I350" s="50">
        <f t="shared" ref="I350" si="704">-IFERROR((H349-H350)/H349,"")</f>
        <v>0.48648648648648662</v>
      </c>
      <c r="J350" s="14">
        <v>3.76</v>
      </c>
      <c r="K350" s="53">
        <f t="shared" ref="K350" si="705">-IFERROR((J349-J350)/J349,"")</f>
        <v>-0.76543980037429826</v>
      </c>
    </row>
    <row r="351" spans="2:11">
      <c r="B351" s="130"/>
      <c r="C351" s="62">
        <f t="shared" si="653"/>
        <v>44910</v>
      </c>
      <c r="D351" s="18">
        <v>124</v>
      </c>
      <c r="E351" s="44">
        <f t="shared" si="650"/>
        <v>-0.32240437158469948</v>
      </c>
      <c r="F351" s="18">
        <v>256</v>
      </c>
      <c r="G351" s="47">
        <f t="shared" si="650"/>
        <v>-0.56683587140439928</v>
      </c>
      <c r="H351" s="13">
        <v>0.53</v>
      </c>
      <c r="I351" s="50">
        <f t="shared" ref="I351" si="706">-IFERROR((H350-H351)/H350,"")</f>
        <v>-3.636363636363639E-2</v>
      </c>
      <c r="J351" s="14">
        <v>12.1</v>
      </c>
      <c r="K351" s="53">
        <f t="shared" ref="K351" si="707">-IFERROR((J350-J351)/J350,"")</f>
        <v>2.2180851063829787</v>
      </c>
    </row>
    <row r="352" spans="2:11">
      <c r="B352" s="130"/>
      <c r="C352" s="62">
        <f t="shared" si="653"/>
        <v>44911</v>
      </c>
      <c r="D352" s="18">
        <v>136</v>
      </c>
      <c r="E352" s="44">
        <f t="shared" si="650"/>
        <v>9.6774193548387094E-2</v>
      </c>
      <c r="F352" s="18">
        <v>526</v>
      </c>
      <c r="G352" s="47">
        <f t="shared" si="650"/>
        <v>1.0546875</v>
      </c>
      <c r="H352" s="13">
        <v>0.4</v>
      </c>
      <c r="I352" s="50">
        <f t="shared" ref="I352" si="708">-IFERROR((H351-H352)/H351,"")</f>
        <v>-0.24528301886792453</v>
      </c>
      <c r="J352" s="14">
        <v>1.52</v>
      </c>
      <c r="K352" s="53">
        <f t="shared" ref="K352" si="709">-IFERROR((J351-J352)/J351,"")</f>
        <v>-0.87438016528925622</v>
      </c>
    </row>
    <row r="353" spans="2:11">
      <c r="B353" s="130"/>
      <c r="C353" s="62">
        <f t="shared" si="653"/>
        <v>44912</v>
      </c>
      <c r="D353" s="18">
        <v>145</v>
      </c>
      <c r="E353" s="44">
        <f t="shared" si="650"/>
        <v>6.6176470588235295E-2</v>
      </c>
      <c r="F353" s="18">
        <v>213</v>
      </c>
      <c r="G353" s="47">
        <f t="shared" si="650"/>
        <v>-0.59505703422053235</v>
      </c>
      <c r="H353" s="13">
        <v>0.57999999999999996</v>
      </c>
      <c r="I353" s="50">
        <f t="shared" ref="I353" si="710">-IFERROR((H352-H353)/H352,"")</f>
        <v>0.44999999999999984</v>
      </c>
      <c r="J353" s="14">
        <v>12.73</v>
      </c>
      <c r="K353" s="53">
        <f t="shared" ref="K353" si="711">-IFERROR((J352-J353)/J352,"")</f>
        <v>7.3750000000000009</v>
      </c>
    </row>
    <row r="354" spans="2:11">
      <c r="B354" s="130"/>
      <c r="C354" s="62">
        <f t="shared" si="653"/>
        <v>44913</v>
      </c>
      <c r="D354" s="18">
        <v>68</v>
      </c>
      <c r="E354" s="44">
        <f t="shared" si="650"/>
        <v>-0.53103448275862064</v>
      </c>
      <c r="F354" s="18">
        <v>378</v>
      </c>
      <c r="G354" s="47">
        <f t="shared" si="650"/>
        <v>0.77464788732394363</v>
      </c>
      <c r="H354" s="13">
        <v>0.37</v>
      </c>
      <c r="I354" s="50">
        <f t="shared" ref="I354" si="712">-IFERROR((H353-H354)/H353,"")</f>
        <v>-0.36206896551724133</v>
      </c>
      <c r="J354" s="14">
        <v>5.46</v>
      </c>
      <c r="K354" s="53">
        <f t="shared" ref="K354" si="713">-IFERROR((J353-J354)/J353,"")</f>
        <v>-0.57109190887666927</v>
      </c>
    </row>
    <row r="355" spans="2:11">
      <c r="B355" s="130"/>
      <c r="C355" s="62">
        <f t="shared" si="653"/>
        <v>44914</v>
      </c>
      <c r="D355" s="18">
        <v>115</v>
      </c>
      <c r="E355" s="44">
        <f t="shared" si="650"/>
        <v>0.69117647058823528</v>
      </c>
      <c r="F355" s="18">
        <v>204</v>
      </c>
      <c r="G355" s="47">
        <f t="shared" si="650"/>
        <v>-0.46031746031746029</v>
      </c>
      <c r="H355" s="13">
        <v>0.45</v>
      </c>
      <c r="I355" s="50">
        <f t="shared" ref="I355" si="714">-IFERROR((H354-H355)/H354,"")</f>
        <v>0.21621621621621626</v>
      </c>
      <c r="J355" s="14">
        <v>9.5299999999999994</v>
      </c>
      <c r="K355" s="53">
        <f t="shared" ref="K355" si="715">-IFERROR((J354-J355)/J354,"")</f>
        <v>0.74542124542124533</v>
      </c>
    </row>
    <row r="356" spans="2:11">
      <c r="B356" s="130"/>
      <c r="C356" s="62">
        <f t="shared" si="653"/>
        <v>44915</v>
      </c>
      <c r="D356" s="18">
        <v>72</v>
      </c>
      <c r="E356" s="44">
        <f t="shared" si="650"/>
        <v>-0.37391304347826088</v>
      </c>
      <c r="F356" s="18">
        <v>420</v>
      </c>
      <c r="G356" s="47">
        <f t="shared" si="650"/>
        <v>1.0588235294117647</v>
      </c>
      <c r="H356" s="13">
        <v>0.27</v>
      </c>
      <c r="I356" s="50">
        <f t="shared" ref="I356" si="716">-IFERROR((H355-H356)/H355,"")</f>
        <v>-0.39999999999999997</v>
      </c>
      <c r="J356" s="14">
        <v>9.36</v>
      </c>
      <c r="K356" s="53">
        <f t="shared" ref="K356" si="717">-IFERROR((J355-J356)/J355,"")</f>
        <v>-1.783840503672612E-2</v>
      </c>
    </row>
    <row r="357" spans="2:11">
      <c r="B357" s="130"/>
      <c r="C357" s="62">
        <f t="shared" si="653"/>
        <v>44916</v>
      </c>
      <c r="D357" s="18">
        <v>129</v>
      </c>
      <c r="E357" s="44">
        <f t="shared" si="650"/>
        <v>0.79166666666666663</v>
      </c>
      <c r="F357" s="18">
        <v>565</v>
      </c>
      <c r="G357" s="47">
        <f t="shared" si="650"/>
        <v>0.34523809523809523</v>
      </c>
      <c r="H357" s="13">
        <v>0.21</v>
      </c>
      <c r="I357" s="50">
        <f t="shared" ref="I357" si="718">-IFERROR((H356-H357)/H356,"")</f>
        <v>-0.22222222222222229</v>
      </c>
      <c r="J357" s="14">
        <v>6.12</v>
      </c>
      <c r="K357" s="53">
        <f t="shared" ref="K357" si="719">-IFERROR((J356-J357)/J356,"")</f>
        <v>-0.34615384615384609</v>
      </c>
    </row>
    <row r="358" spans="2:11">
      <c r="B358" s="130"/>
      <c r="C358" s="62">
        <f t="shared" si="653"/>
        <v>44917</v>
      </c>
      <c r="D358" s="18">
        <v>106</v>
      </c>
      <c r="E358" s="44">
        <f t="shared" si="650"/>
        <v>-0.17829457364341086</v>
      </c>
      <c r="F358" s="18">
        <v>456</v>
      </c>
      <c r="G358" s="47">
        <f t="shared" si="650"/>
        <v>-0.1929203539823009</v>
      </c>
      <c r="H358" s="13">
        <v>0.33</v>
      </c>
      <c r="I358" s="50">
        <f t="shared" ref="I358" si="720">-IFERROR((H357-H358)/H357,"")</f>
        <v>0.57142857142857151</v>
      </c>
      <c r="J358" s="14">
        <v>10.98</v>
      </c>
      <c r="K358" s="53">
        <f t="shared" ref="K358" si="721">-IFERROR((J357-J358)/J357,"")</f>
        <v>0.79411764705882359</v>
      </c>
    </row>
    <row r="359" spans="2:11">
      <c r="B359" s="130"/>
      <c r="C359" s="62">
        <f t="shared" si="653"/>
        <v>44918</v>
      </c>
      <c r="D359" s="18">
        <v>176</v>
      </c>
      <c r="E359" s="44">
        <f t="shared" si="650"/>
        <v>0.660377358490566</v>
      </c>
      <c r="F359" s="18">
        <v>321</v>
      </c>
      <c r="G359" s="47">
        <f t="shared" si="650"/>
        <v>-0.29605263157894735</v>
      </c>
      <c r="H359" s="13">
        <v>0.38</v>
      </c>
      <c r="I359" s="50">
        <f t="shared" ref="I359" si="722">-IFERROR((H358-H359)/H358,"")</f>
        <v>0.15151515151515146</v>
      </c>
      <c r="J359" s="14">
        <v>8.86</v>
      </c>
      <c r="K359" s="53">
        <f t="shared" ref="K359" si="723">-IFERROR((J358-J359)/J358,"")</f>
        <v>-0.19307832422586529</v>
      </c>
    </row>
    <row r="360" spans="2:11">
      <c r="B360" s="130"/>
      <c r="C360" s="62">
        <f t="shared" si="653"/>
        <v>44919</v>
      </c>
      <c r="D360" s="18">
        <v>62</v>
      </c>
      <c r="E360" s="44">
        <f t="shared" si="650"/>
        <v>-0.64772727272727271</v>
      </c>
      <c r="F360" s="18">
        <v>399</v>
      </c>
      <c r="G360" s="47">
        <f t="shared" si="650"/>
        <v>0.24299065420560748</v>
      </c>
      <c r="H360" s="13">
        <v>0.61</v>
      </c>
      <c r="I360" s="50">
        <f t="shared" ref="I360" si="724">-IFERROR((H359-H360)/H359,"")</f>
        <v>0.60526315789473684</v>
      </c>
      <c r="J360" s="14">
        <v>8.4700000000000006</v>
      </c>
      <c r="K360" s="53">
        <f t="shared" ref="K360" si="725">-IFERROR((J359-J360)/J359,"")</f>
        <v>-4.4018058690744787E-2</v>
      </c>
    </row>
    <row r="361" spans="2:11">
      <c r="B361" s="130"/>
      <c r="C361" s="62">
        <f t="shared" si="653"/>
        <v>44920</v>
      </c>
      <c r="D361" s="18">
        <v>60</v>
      </c>
      <c r="E361" s="44">
        <f t="shared" si="650"/>
        <v>-3.2258064516129031E-2</v>
      </c>
      <c r="F361" s="18">
        <v>316</v>
      </c>
      <c r="G361" s="47">
        <f t="shared" si="650"/>
        <v>-0.20802005012531327</v>
      </c>
      <c r="H361" s="13">
        <v>0.61</v>
      </c>
      <c r="I361" s="50">
        <f t="shared" ref="I361" si="726">-IFERROR((H360-H361)/H360,"")</f>
        <v>0</v>
      </c>
      <c r="J361" s="14">
        <v>7.88</v>
      </c>
      <c r="K361" s="53">
        <f t="shared" ref="K361" si="727">-IFERROR((J360-J361)/J360,"")</f>
        <v>-6.9657615112160648E-2</v>
      </c>
    </row>
    <row r="362" spans="2:11">
      <c r="B362" s="130"/>
      <c r="C362" s="62">
        <f t="shared" si="653"/>
        <v>44921</v>
      </c>
      <c r="D362" s="18">
        <v>85</v>
      </c>
      <c r="E362" s="44">
        <f t="shared" si="650"/>
        <v>0.41666666666666669</v>
      </c>
      <c r="F362" s="18">
        <v>424</v>
      </c>
      <c r="G362" s="47">
        <f t="shared" si="650"/>
        <v>0.34177215189873417</v>
      </c>
      <c r="H362" s="13">
        <v>0.34</v>
      </c>
      <c r="I362" s="50">
        <f t="shared" ref="I362" si="728">-IFERROR((H361-H362)/H361,"")</f>
        <v>-0.44262295081967207</v>
      </c>
      <c r="J362" s="14">
        <v>2.57</v>
      </c>
      <c r="K362" s="53">
        <f t="shared" ref="K362" si="729">-IFERROR((J361-J362)/J361,"")</f>
        <v>-0.67385786802030467</v>
      </c>
    </row>
    <row r="363" spans="2:11">
      <c r="B363" s="130"/>
      <c r="C363" s="62">
        <f t="shared" si="653"/>
        <v>44922</v>
      </c>
      <c r="D363" s="18">
        <v>135</v>
      </c>
      <c r="E363" s="44">
        <f t="shared" si="650"/>
        <v>0.58823529411764708</v>
      </c>
      <c r="F363" s="18">
        <v>521</v>
      </c>
      <c r="G363" s="47">
        <f t="shared" si="650"/>
        <v>0.22877358490566038</v>
      </c>
      <c r="H363" s="13">
        <v>0.67</v>
      </c>
      <c r="I363" s="50">
        <f t="shared" ref="I363" si="730">-IFERROR((H362-H363)/H362,"")</f>
        <v>0.97058823529411764</v>
      </c>
      <c r="J363" s="14">
        <v>9.5299999999999994</v>
      </c>
      <c r="K363" s="53">
        <f t="shared" ref="K363" si="731">-IFERROR((J362-J363)/J362,"")</f>
        <v>2.7081712062256806</v>
      </c>
    </row>
    <row r="364" spans="2:11">
      <c r="B364" s="130"/>
      <c r="C364" s="62">
        <f t="shared" si="653"/>
        <v>44923</v>
      </c>
      <c r="D364" s="18">
        <v>181</v>
      </c>
      <c r="E364" s="44">
        <f t="shared" si="650"/>
        <v>0.34074074074074073</v>
      </c>
      <c r="F364" s="18">
        <v>452</v>
      </c>
      <c r="G364" s="47">
        <f t="shared" si="650"/>
        <v>-0.1324376199616123</v>
      </c>
      <c r="H364" s="13">
        <v>0.36</v>
      </c>
      <c r="I364" s="50">
        <f t="shared" ref="I364" si="732">-IFERROR((H363-H364)/H363,"")</f>
        <v>-0.46268656716417916</v>
      </c>
      <c r="J364" s="14">
        <v>15.23</v>
      </c>
      <c r="K364" s="53">
        <f t="shared" ref="K364" si="733">-IFERROR((J363-J364)/J363,"")</f>
        <v>0.59811122770199387</v>
      </c>
    </row>
    <row r="365" spans="2:11">
      <c r="B365" s="130"/>
      <c r="C365" s="62">
        <f t="shared" si="653"/>
        <v>44924</v>
      </c>
      <c r="D365" s="18">
        <v>182</v>
      </c>
      <c r="E365" s="44">
        <f t="shared" si="650"/>
        <v>5.5248618784530384E-3</v>
      </c>
      <c r="F365" s="18">
        <v>542</v>
      </c>
      <c r="G365" s="47">
        <f t="shared" si="650"/>
        <v>0.19911504424778761</v>
      </c>
      <c r="H365" s="13">
        <v>0.21</v>
      </c>
      <c r="I365" s="50">
        <f t="shared" ref="I365" si="734">-IFERROR((H364-H365)/H364,"")</f>
        <v>-0.41666666666666669</v>
      </c>
      <c r="J365" s="14">
        <v>9.82</v>
      </c>
      <c r="K365" s="53">
        <f t="shared" ref="K365" si="735">-IFERROR((J364-J365)/J364,"")</f>
        <v>-0.35521996060407091</v>
      </c>
    </row>
    <row r="366" spans="2:11">
      <c r="B366" s="130"/>
      <c r="C366" s="62">
        <f t="shared" si="653"/>
        <v>44925</v>
      </c>
      <c r="D366" s="18">
        <v>103</v>
      </c>
      <c r="E366" s="44">
        <f t="shared" si="650"/>
        <v>-0.43406593406593408</v>
      </c>
      <c r="F366" s="18">
        <v>481</v>
      </c>
      <c r="G366" s="47">
        <f t="shared" si="650"/>
        <v>-0.11254612546125461</v>
      </c>
      <c r="H366" s="13">
        <v>0.32</v>
      </c>
      <c r="I366" s="50">
        <f t="shared" ref="I366" si="736">-IFERROR((H365-H366)/H365,"")</f>
        <v>0.52380952380952395</v>
      </c>
      <c r="J366" s="14">
        <v>13.65</v>
      </c>
      <c r="K366" s="53">
        <f t="shared" ref="K366" si="737">-IFERROR((J365-J366)/J365,"")</f>
        <v>0.39002036659877798</v>
      </c>
    </row>
    <row r="367" spans="2:11" ht="17" thickBot="1">
      <c r="B367" s="131"/>
      <c r="C367" s="63">
        <f t="shared" si="653"/>
        <v>44926</v>
      </c>
      <c r="D367" s="25">
        <v>176</v>
      </c>
      <c r="E367" s="45">
        <f t="shared" si="650"/>
        <v>0.70873786407766992</v>
      </c>
      <c r="F367" s="25">
        <v>483</v>
      </c>
      <c r="G367" s="48">
        <f t="shared" si="650"/>
        <v>4.1580041580041582E-3</v>
      </c>
      <c r="H367" s="20">
        <v>0.22</v>
      </c>
      <c r="I367" s="51">
        <f t="shared" ref="I367" si="738">-IFERROR((H366-H367)/H366,"")</f>
        <v>-0.3125</v>
      </c>
      <c r="J367" s="21">
        <v>10.199999999999999</v>
      </c>
      <c r="K367" s="54">
        <f t="shared" ref="K367" si="739">-IFERROR((J366-J367)/J366,"")</f>
        <v>-0.25274725274725279</v>
      </c>
    </row>
    <row r="368" spans="2:11">
      <c r="H368" s="5"/>
    </row>
  </sheetData>
  <mergeCells count="21">
    <mergeCell ref="B93:B122"/>
    <mergeCell ref="B123:B153"/>
    <mergeCell ref="B154:B183"/>
    <mergeCell ref="B184:B214"/>
    <mergeCell ref="B3:B33"/>
    <mergeCell ref="B34:B61"/>
    <mergeCell ref="B62:B92"/>
    <mergeCell ref="B215:B245"/>
    <mergeCell ref="B246:B275"/>
    <mergeCell ref="B276:B306"/>
    <mergeCell ref="B307:B336"/>
    <mergeCell ref="B337:B367"/>
    <mergeCell ref="N8:O8"/>
    <mergeCell ref="Q8:R8"/>
    <mergeCell ref="T8:U8"/>
    <mergeCell ref="W8:X8"/>
    <mergeCell ref="M2:Y2"/>
    <mergeCell ref="N4:O4"/>
    <mergeCell ref="Q4:R4"/>
    <mergeCell ref="T4:U4"/>
    <mergeCell ref="W4:X4"/>
  </mergeCells>
  <phoneticPr fontId="28"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31950-EC15-A046-B107-ADDBF34947BD}">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11" customHeight="1">
      <c r="B2" s="10" t="s">
        <v>26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Web Analytics Mktg Dashboard</vt:lpstr>
      <vt:lpstr>DATA</vt:lpstr>
      <vt:lpstr>- Disclaimer -</vt:lpstr>
      <vt:lpstr>'Web Analytics Mktg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dcterms:created xsi:type="dcterms:W3CDTF">2016-07-15T15:02:20Z</dcterms:created>
  <dcterms:modified xsi:type="dcterms:W3CDTF">2022-12-13T00:21:52Z</dcterms:modified>
</cp:coreProperties>
</file>