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204377AF-86D8-44C9-A52D-3045B682CD83}" xr6:coauthVersionLast="45" xr6:coauthVersionMax="45" xr10:uidLastSave="{00000000-0000-0000-0000-000000000000}"/>
  <bookViews>
    <workbookView xWindow="5110" yWindow="5110" windowWidth="25580" windowHeight="15380" xr2:uid="{00000000-000D-0000-FFFF-FFFF00000000}"/>
  </bookViews>
  <sheets>
    <sheet name="Unlevered Free Cash Flow -EX" sheetId="1" r:id="rId1"/>
    <sheet name="Unlevered Free Cash Flow -BLANK" sheetId="7" r:id="rId2"/>
    <sheet name="- Disclaimer -" sheetId="2" r:id="rId3"/>
  </sheets>
  <externalReferences>
    <externalReference r:id="rId4"/>
    <externalReference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1">'Unlevered Free Cash Flow -BLANK'!$B$1:$I$60</definedName>
    <definedName name="_xlnm.Print_Area" localSheetId="0">'Unlevered Free Cash Flow -EX'!$B$2:$I$61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1" l="1"/>
  <c r="G5" i="1"/>
  <c r="G7" i="7"/>
  <c r="G4" i="7"/>
  <c r="I60" i="7"/>
  <c r="I53" i="7"/>
  <c r="D50" i="7"/>
  <c r="I48" i="7"/>
  <c r="I43" i="7"/>
  <c r="D42" i="7"/>
  <c r="E33" i="7"/>
  <c r="F33" i="7" s="1"/>
  <c r="G33" i="7" s="1"/>
  <c r="H33" i="7" s="1"/>
  <c r="I33" i="7" s="1"/>
  <c r="E32" i="7"/>
  <c r="F32" i="7" s="1"/>
  <c r="G32" i="7" s="1"/>
  <c r="H32" i="7" s="1"/>
  <c r="I32" i="7" s="1"/>
  <c r="E31" i="7"/>
  <c r="F31" i="7" s="1"/>
  <c r="D28" i="7"/>
  <c r="E28" i="7" s="1"/>
  <c r="F28" i="7" s="1"/>
  <c r="G28" i="7" s="1"/>
  <c r="H28" i="7" s="1"/>
  <c r="I28" i="7" s="1"/>
  <c r="D27" i="7"/>
  <c r="E26" i="7"/>
  <c r="D25" i="7"/>
  <c r="E25" i="7" s="1"/>
  <c r="F25" i="7" s="1"/>
  <c r="G25" i="7" s="1"/>
  <c r="H25" i="7" s="1"/>
  <c r="I25" i="7" s="1"/>
  <c r="C20" i="7"/>
  <c r="D17" i="7"/>
  <c r="D20" i="7" s="1"/>
  <c r="C14" i="7"/>
  <c r="D26" i="1"/>
  <c r="E26" i="1" s="1"/>
  <c r="F26" i="1" s="1"/>
  <c r="G26" i="1" s="1"/>
  <c r="H26" i="1" s="1"/>
  <c r="I26" i="1" s="1"/>
  <c r="C44" i="1" s="1"/>
  <c r="D51" i="1"/>
  <c r="D43" i="1"/>
  <c r="I44" i="1"/>
  <c r="D29" i="1"/>
  <c r="E29" i="1" s="1"/>
  <c r="F29" i="1" s="1"/>
  <c r="G29" i="1" s="1"/>
  <c r="H29" i="1" s="1"/>
  <c r="I29" i="1" s="1"/>
  <c r="I54" i="1"/>
  <c r="I49" i="1"/>
  <c r="I61" i="1"/>
  <c r="E34" i="1"/>
  <c r="F34" i="1" s="1"/>
  <c r="G34" i="1" s="1"/>
  <c r="H34" i="1" s="1"/>
  <c r="I34" i="1" s="1"/>
  <c r="E33" i="1"/>
  <c r="F33" i="1" s="1"/>
  <c r="G33" i="1" s="1"/>
  <c r="H33" i="1" s="1"/>
  <c r="I33" i="1" s="1"/>
  <c r="E32" i="1"/>
  <c r="F32" i="1" s="1"/>
  <c r="G32" i="1" s="1"/>
  <c r="H32" i="1" s="1"/>
  <c r="I32" i="1" s="1"/>
  <c r="D28" i="1"/>
  <c r="E27" i="1"/>
  <c r="F27" i="1" s="1"/>
  <c r="C21" i="1"/>
  <c r="D18" i="1"/>
  <c r="D21" i="1" s="1"/>
  <c r="C15" i="1"/>
  <c r="E27" i="7" l="1"/>
  <c r="D30" i="7"/>
  <c r="D34" i="7" s="1"/>
  <c r="I55" i="7"/>
  <c r="E30" i="7"/>
  <c r="E34" i="7" s="1"/>
  <c r="E37" i="7" s="1"/>
  <c r="F26" i="7"/>
  <c r="G26" i="7" s="1"/>
  <c r="H26" i="7"/>
  <c r="C44" i="7"/>
  <c r="C51" i="7"/>
  <c r="C43" i="7"/>
  <c r="G31" i="7"/>
  <c r="H31" i="7" s="1"/>
  <c r="I31" i="7" s="1"/>
  <c r="F27" i="7"/>
  <c r="F30" i="7" s="1"/>
  <c r="F34" i="7" s="1"/>
  <c r="F37" i="7" s="1"/>
  <c r="E17" i="7"/>
  <c r="D31" i="1"/>
  <c r="D35" i="1" s="1"/>
  <c r="I56" i="1"/>
  <c r="C45" i="1"/>
  <c r="C52" i="1"/>
  <c r="E18" i="1"/>
  <c r="E21" i="1" s="1"/>
  <c r="E28" i="1"/>
  <c r="E31" i="1" s="1"/>
  <c r="E35" i="1" s="1"/>
  <c r="E38" i="1" s="1"/>
  <c r="F28" i="1"/>
  <c r="F31" i="1" s="1"/>
  <c r="F35" i="1" s="1"/>
  <c r="F38" i="1" s="1"/>
  <c r="G27" i="1"/>
  <c r="E20" i="7" l="1"/>
  <c r="F17" i="7"/>
  <c r="G27" i="7"/>
  <c r="G30" i="7" s="1"/>
  <c r="G34" i="7" s="1"/>
  <c r="G37" i="7" s="1"/>
  <c r="H27" i="7"/>
  <c r="H30" i="7" s="1"/>
  <c r="H34" i="7" s="1"/>
  <c r="H37" i="7" s="1"/>
  <c r="I26" i="7"/>
  <c r="F18" i="1"/>
  <c r="F21" i="1" s="1"/>
  <c r="G28" i="1"/>
  <c r="G31" i="1" s="1"/>
  <c r="G35" i="1" s="1"/>
  <c r="G38" i="1" s="1"/>
  <c r="H27" i="1"/>
  <c r="F20" i="7" l="1"/>
  <c r="G17" i="7"/>
  <c r="G20" i="7" s="1"/>
  <c r="I27" i="7"/>
  <c r="I30" i="7" s="1"/>
  <c r="I34" i="7" s="1"/>
  <c r="D51" i="7"/>
  <c r="D52" i="7" s="1"/>
  <c r="G18" i="1"/>
  <c r="G21" i="1" s="1"/>
  <c r="C23" i="1" s="1"/>
  <c r="H28" i="1"/>
  <c r="H31" i="1" s="1"/>
  <c r="H35" i="1" s="1"/>
  <c r="H38" i="1" s="1"/>
  <c r="I27" i="1"/>
  <c r="C22" i="7" l="1"/>
  <c r="D43" i="7"/>
  <c r="D44" i="7" s="1"/>
  <c r="D45" i="7" s="1"/>
  <c r="I37" i="7"/>
  <c r="D39" i="7" s="1"/>
  <c r="D52" i="1"/>
  <c r="D53" i="1" s="1"/>
  <c r="I28" i="1"/>
  <c r="I31" i="1" s="1"/>
  <c r="I35" i="1" s="1"/>
  <c r="D44" i="1" s="1"/>
  <c r="D47" i="7" l="1"/>
  <c r="D54" i="7"/>
  <c r="I38" i="1"/>
  <c r="D40" i="1" s="1"/>
  <c r="D55" i="1" s="1"/>
  <c r="D45" i="1" l="1"/>
  <c r="D46" i="1" s="1"/>
  <c r="D48" i="1" s="1"/>
</calcChain>
</file>

<file path=xl/sharedStrings.xml><?xml version="1.0" encoding="utf-8"?>
<sst xmlns="http://schemas.openxmlformats.org/spreadsheetml/2006/main" count="124" uniqueCount="53">
  <si>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</si>
  <si>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</si>
  <si>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EXAMPLE</t>
  </si>
  <si>
    <t>EBIT</t>
  </si>
  <si>
    <t>ASSUMPTIONS</t>
  </si>
  <si>
    <t>TAX RATE</t>
  </si>
  <si>
    <t>TRANSACTION DATE</t>
  </si>
  <si>
    <t>FISCAL YEAR END</t>
  </si>
  <si>
    <t>SHARES OUTSTANDING</t>
  </si>
  <si>
    <r>
      <t xml:space="preserve">EV/EBITDA MULTIPLE </t>
    </r>
    <r>
      <rPr>
        <i/>
        <sz val="8"/>
        <color rgb="FF000000"/>
        <rFont val="Century Gothic"/>
        <family val="1"/>
      </rPr>
      <t xml:space="preserve"> ex. 2.5x</t>
    </r>
  </si>
  <si>
    <t>EQUITY VALUE</t>
  </si>
  <si>
    <t>PERPETUAL GROWTH RATE</t>
  </si>
  <si>
    <t>User to complete non-shaded cells only.</t>
  </si>
  <si>
    <t>EBITDA</t>
  </si>
  <si>
    <t>D&amp;A</t>
  </si>
  <si>
    <t>NWC</t>
  </si>
  <si>
    <t>PV of UFCFs</t>
  </si>
  <si>
    <t>EBITDA multiple</t>
  </si>
  <si>
    <t>UNLEVERED FREE CASH FLOW CALCULATION TEMPLATE</t>
  </si>
  <si>
    <t>CASH FLOWS</t>
  </si>
  <si>
    <t>PRESENT VALUE</t>
  </si>
  <si>
    <t>DISCOUNT RATE  ( r )</t>
  </si>
  <si>
    <t>PERIODS  ( t )</t>
  </si>
  <si>
    <t>SAME CASH FLOWS PER PERIOD</t>
  </si>
  <si>
    <t>DIFFERING CASH FLOWS PER PERIOD</t>
  </si>
  <si>
    <t>PERIOD  ( t )</t>
  </si>
  <si>
    <t>SUM OF PRESENT VALUES</t>
  </si>
  <si>
    <t>UNLEVERED FREE CASH FLOWS</t>
  </si>
  <si>
    <t>EBIT  ( 1 – t )</t>
  </si>
  <si>
    <t>CAPITAL EXPENDITURES</t>
  </si>
  <si>
    <t>UNLEVERED FREE CASH FLOWS  (UFCF)</t>
  </si>
  <si>
    <t xml:space="preserve">TERMINAL VALUE IN: </t>
  </si>
  <si>
    <t>NET DEBT</t>
  </si>
  <si>
    <t>BASIC SHARES OUTSTANDING</t>
  </si>
  <si>
    <t>EFFECT OF DILUTIVE SECURITIES</t>
  </si>
  <si>
    <t>DILUTIVE SHARES OUTSTANDING</t>
  </si>
  <si>
    <t>PERPETUITY APPROACH</t>
  </si>
  <si>
    <t>EBITDA APPROACH</t>
  </si>
  <si>
    <t xml:space="preserve">FCF x ( 1 + g )  IN: </t>
  </si>
  <si>
    <r>
      <t>TERMINAL VALUE</t>
    </r>
    <r>
      <rPr>
        <sz val="10"/>
        <color theme="1"/>
        <rFont val="Century Gothic"/>
        <family val="1"/>
      </rPr>
      <t xml:space="preserve">  |  Growth in Perpetuity Approach</t>
    </r>
  </si>
  <si>
    <r>
      <t>TERMINAL VALUE</t>
    </r>
    <r>
      <rPr>
        <sz val="10"/>
        <color theme="1"/>
        <rFont val="Century Gothic"/>
        <family val="1"/>
      </rPr>
      <t xml:space="preserve">  |  EBITDA Multiple Approach</t>
    </r>
  </si>
  <si>
    <r>
      <rPr>
        <sz val="10"/>
        <color theme="1"/>
        <rFont val="Century Gothic"/>
        <family val="1"/>
      </rPr>
      <t xml:space="preserve">Stage 1: </t>
    </r>
    <r>
      <rPr>
        <b/>
        <sz val="10"/>
        <color theme="1"/>
        <rFont val="Century Gothic"/>
        <family val="1"/>
      </rPr>
      <t>SUM OF PRESENT VALUES</t>
    </r>
  </si>
  <si>
    <r>
      <rPr>
        <sz val="10"/>
        <color theme="1"/>
        <rFont val="Century Gothic"/>
        <family val="1"/>
      </rPr>
      <t xml:space="preserve">Stage 2: </t>
    </r>
    <r>
      <rPr>
        <b/>
        <sz val="10"/>
        <color theme="1"/>
        <rFont val="Century Gothic"/>
        <family val="1"/>
      </rPr>
      <t>PV of TV</t>
    </r>
  </si>
  <si>
    <r>
      <t xml:space="preserve">ENTERPRISE VALUE </t>
    </r>
    <r>
      <rPr>
        <sz val="10"/>
        <color theme="1"/>
        <rFont val="Century Gothic"/>
        <family val="1"/>
      </rPr>
      <t xml:space="preserve"> ( Stage 1 + 2 )</t>
    </r>
  </si>
  <si>
    <t>COMMERCIAL PAPER</t>
  </si>
  <si>
    <t>CURRENT PORTION OF LONG TERM DEBT</t>
  </si>
  <si>
    <t>LONG TERM DEBT</t>
  </si>
  <si>
    <t>GROSS DEBT</t>
  </si>
  <si>
    <t>CASH AND EQUIVALENTS</t>
  </si>
  <si>
    <t>SHORT TERM MARKETABLE SECURITIES</t>
  </si>
  <si>
    <t>LONG TERM MARKETABLE SECURITIES</t>
  </si>
  <si>
    <t>NONOPERATING ASSETS</t>
  </si>
  <si>
    <t>DATA AS OF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</si>
</sst>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_-* #,##0_-;\(#,##0\)_-;_-* &quot;-&quot;_-;_-@_-"/>
    <numFmt numFmtId="166" formatCode="mm/dd/yy;@"/>
    <numFmt numFmtId="167" formatCode="0.0"/>
    <numFmt numFmtId="168" formatCode="#,##0.0_);\(#,##0.0\);@_)"/>
    <numFmt numFmtId="169" formatCode="#,##0_);\(#,##0\);@_)"/>
    <numFmt numFmtId="170" formatCode="0%_);\(0%\);@_)"/>
    <numFmt numFmtId="171" formatCode="0000\A"/>
    <numFmt numFmtId="172" formatCode="0000\P"/>
    <numFmt numFmtId="173" formatCode="0.0\x_);\(0.0\x\);@_)"/>
    <numFmt numFmtId="174" formatCode="&quot;$&quot;#,##0.00_);\(&quot;$&quot;#,##0.00\);@_)"/>
  </numFmts>
  <fonts count="26"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0"/>
      <color indexed="8"/>
      <name val="Century Gothic"/>
      <family val="1"/>
    </font>
    <font>
      <b/>
      <sz val="10"/>
      <color theme="1"/>
      <name val="Century Gothic"/>
      <family val="1"/>
    </font>
    <font>
      <i/>
      <sz val="8"/>
      <color rgb="FF000000"/>
      <name val="Century Gothic"/>
      <family val="1"/>
    </font>
    <font>
      <sz val="12"/>
      <color theme="1"/>
      <name val="Century Gothic"/>
      <family val="1"/>
    </font>
    <font>
      <i/>
      <sz val="14"/>
      <color rgb="FF000000"/>
      <name val="Century Gothic"/>
      <family val="1"/>
    </font>
    <font>
      <sz val="11"/>
      <color theme="1"/>
      <name val="Calibri"/>
      <family val="2"/>
    </font>
    <font>
      <b/>
      <sz val="11"/>
      <color theme="1"/>
      <name val="Century Gothic"/>
      <family val="1"/>
    </font>
    <font>
      <sz val="10"/>
      <color rgb="FF0000FF"/>
      <name val="Century Gothic"/>
      <family val="1"/>
    </font>
    <font>
      <b/>
      <sz val="10"/>
      <color rgb="FF000000"/>
      <name val="Century Gothic"/>
      <family val="1"/>
    </font>
    <font>
      <sz val="14"/>
      <color theme="1"/>
      <name val="Century Gothic"/>
      <family val="1"/>
    </font>
    <font>
      <b/>
      <sz val="10"/>
      <color indexed="8"/>
      <name val="Century Gothic"/>
      <family val="1"/>
    </font>
    <font>
      <sz val="9"/>
      <color theme="1"/>
      <name val="Century Gothic"/>
      <family val="1"/>
    </font>
    <font>
      <sz val="14"/>
      <color indexed="8"/>
      <name val="Century Gothic"/>
      <family val="1"/>
    </font>
    <font>
      <sz val="14"/>
      <color theme="1"/>
      <name val="Calibri"/>
      <family val="2"/>
    </font>
    <font>
      <sz val="14"/>
      <color indexed="8"/>
      <name val="Calibri"/>
      <family val="2"/>
      <scheme val="minor"/>
    </font>
    <font>
      <sz val="14"/>
      <color theme="1" tint="0.34998626667073579"/>
      <name val="Century Gothic"/>
      <family val="1"/>
    </font>
    <font>
      <b/>
      <sz val="22"/>
      <color theme="0"/>
      <name val="Century Gothic"/>
      <family val="2"/>
    </font>
  </fonts>
  <fills count="9">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s>
  <cellStyleXfs count="6">
    <xf numFmtId="0" fontId="0" fillId="0" borderId="0"/>
    <xf numFmtId="0" fontId="1" fillId="0" borderId="0" applyNumberFormat="0" applyFill="0" applyBorder="0" applyAlignment="0" applyProtection="0"/>
    <xf numFmtId="0" fontId="2" fillId="2" borderId="0"/>
    <xf numFmtId="164" fontId="2" fillId="2" borderId="0" applyFont="0" applyFill="0" applyBorder="0" applyAlignment="0" applyProtection="0"/>
    <xf numFmtId="0" fontId="1" fillId="2" borderId="0" applyNumberFormat="0" applyFill="0" applyBorder="0" applyAlignment="0" applyProtection="0"/>
    <xf numFmtId="9" fontId="2" fillId="2" borderId="0" applyFont="0" applyFill="0" applyBorder="0" applyAlignment="0" applyProtection="0"/>
  </cellStyleXfs>
  <cellXfs count="133">
    <xf numFmtId="0" fontId="0" fillId="0" borderId="0" xfId="0"/>
    <xf numFmtId="0" fontId="0" fillId="0" borderId="0" xfId="0"/>
    <xf numFmtId="0" fontId="5" fillId="0" borderId="0" xfId="0" applyFont="1" applyAlignment="1">
      <alignment horizontal="left" vertical="center" wrapText="1" indent="1"/>
    </xf>
    <xf numFmtId="0" fontId="6" fillId="3"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4" fillId="0" borderId="0" xfId="0" applyFont="1" applyFill="1" applyBorder="1" applyAlignment="1" applyProtection="1">
      <alignment horizontal="left" vertical="center" wrapText="1"/>
      <protection locked="0"/>
    </xf>
    <xf numFmtId="0" fontId="3" fillId="0" borderId="0" xfId="0" applyFont="1" applyAlignment="1" applyProtection="1">
      <protection locked="0"/>
    </xf>
    <xf numFmtId="0" fontId="9" fillId="0" borderId="0" xfId="0" applyFont="1" applyAlignment="1">
      <alignment vertical="center"/>
    </xf>
    <xf numFmtId="0" fontId="9" fillId="5" borderId="1" xfId="0" applyFont="1" applyFill="1" applyBorder="1" applyAlignment="1">
      <alignment horizontal="left" vertical="center" indent="1"/>
    </xf>
    <xf numFmtId="0" fontId="9" fillId="5" borderId="3" xfId="0" applyFont="1" applyFill="1" applyBorder="1" applyAlignment="1">
      <alignment horizontal="left" vertical="center" indent="1"/>
    </xf>
    <xf numFmtId="165" fontId="5" fillId="2" borderId="0" xfId="3" applyNumberFormat="1" applyFont="1" applyAlignment="1" applyProtection="1">
      <protection locked="0"/>
    </xf>
    <xf numFmtId="165" fontId="12" fillId="2" borderId="0" xfId="3" applyNumberFormat="1" applyFont="1" applyAlignment="1" applyProtection="1">
      <protection locked="0"/>
    </xf>
    <xf numFmtId="0" fontId="13" fillId="0" borderId="0" xfId="0" applyFont="1" applyFill="1" applyBorder="1" applyAlignment="1" applyProtection="1">
      <alignment vertical="top"/>
      <protection locked="0"/>
    </xf>
    <xf numFmtId="0" fontId="14" fillId="0" borderId="0" xfId="0" applyFont="1"/>
    <xf numFmtId="0" fontId="5" fillId="0" borderId="0" xfId="0" applyFont="1"/>
    <xf numFmtId="0" fontId="10" fillId="0" borderId="0" xfId="0" applyFont="1"/>
    <xf numFmtId="168" fontId="17" fillId="0" borderId="0" xfId="0" applyNumberFormat="1" applyFont="1"/>
    <xf numFmtId="0" fontId="5" fillId="0" borderId="0" xfId="0" applyFont="1" applyAlignment="1">
      <alignment vertical="center"/>
    </xf>
    <xf numFmtId="0" fontId="10" fillId="0" borderId="0" xfId="0" applyFont="1" applyAlignment="1">
      <alignment vertical="center"/>
    </xf>
    <xf numFmtId="0" fontId="10" fillId="0" borderId="0" xfId="0" applyFont="1" applyBorder="1" applyAlignment="1">
      <alignment vertical="center"/>
    </xf>
    <xf numFmtId="3" fontId="5" fillId="0" borderId="0" xfId="0" applyNumberFormat="1" applyFont="1" applyAlignment="1">
      <alignment vertical="center"/>
    </xf>
    <xf numFmtId="0" fontId="9" fillId="7" borderId="6" xfId="0" applyFont="1" applyFill="1" applyBorder="1" applyAlignment="1">
      <alignment vertical="center"/>
    </xf>
    <xf numFmtId="0" fontId="5" fillId="5" borderId="1" xfId="0" applyFont="1" applyFill="1" applyBorder="1" applyAlignment="1">
      <alignment horizontal="left" vertical="center" indent="1"/>
    </xf>
    <xf numFmtId="169" fontId="5" fillId="0" borderId="1" xfId="0" applyNumberFormat="1" applyFont="1" applyBorder="1" applyAlignment="1">
      <alignment vertical="center"/>
    </xf>
    <xf numFmtId="0" fontId="5" fillId="8" borderId="1" xfId="0" applyFont="1" applyFill="1" applyBorder="1" applyAlignment="1">
      <alignment horizontal="left" vertical="center" indent="1"/>
    </xf>
    <xf numFmtId="168" fontId="5" fillId="3" borderId="1" xfId="0" applyNumberFormat="1" applyFont="1" applyFill="1" applyBorder="1" applyAlignment="1">
      <alignment vertical="center"/>
    </xf>
    <xf numFmtId="0" fontId="10" fillId="0" borderId="0" xfId="0" applyFont="1" applyBorder="1" applyAlignment="1">
      <alignment horizontal="right" vertical="center" indent="1"/>
    </xf>
    <xf numFmtId="0" fontId="20" fillId="0" borderId="0" xfId="0" applyFont="1" applyBorder="1" applyAlignment="1">
      <alignment vertical="center"/>
    </xf>
    <xf numFmtId="0" fontId="20" fillId="0" borderId="0" xfId="0" applyFont="1" applyAlignment="1">
      <alignment vertical="center"/>
    </xf>
    <xf numFmtId="171" fontId="10" fillId="0" borderId="0" xfId="0" applyNumberFormat="1" applyFont="1" applyBorder="1" applyAlignment="1">
      <alignment horizontal="right" vertical="center" indent="1"/>
    </xf>
    <xf numFmtId="172" fontId="10" fillId="0" borderId="0" xfId="0" applyNumberFormat="1" applyFont="1" applyBorder="1" applyAlignment="1">
      <alignment horizontal="right" vertical="center" indent="1"/>
    </xf>
    <xf numFmtId="169" fontId="10" fillId="0" borderId="1" xfId="0" applyNumberFormat="1" applyFont="1" applyBorder="1" applyAlignment="1">
      <alignment vertical="center"/>
    </xf>
    <xf numFmtId="0" fontId="20" fillId="0" borderId="0" xfId="0" applyFont="1" applyAlignment="1">
      <alignment horizontal="left" vertical="center" indent="1"/>
    </xf>
    <xf numFmtId="0" fontId="10" fillId="7" borderId="4" xfId="0" applyFont="1" applyFill="1" applyBorder="1" applyAlignment="1">
      <alignment horizontal="left" vertical="center" indent="1"/>
    </xf>
    <xf numFmtId="169" fontId="10" fillId="7" borderId="1" xfId="0" applyNumberFormat="1" applyFont="1" applyFill="1" applyBorder="1" applyAlignment="1">
      <alignment vertical="center"/>
    </xf>
    <xf numFmtId="0" fontId="5" fillId="7" borderId="4" xfId="0" applyFont="1" applyFill="1" applyBorder="1" applyAlignment="1">
      <alignment horizontal="left" vertical="center" indent="1"/>
    </xf>
    <xf numFmtId="0" fontId="10" fillId="7" borderId="6" xfId="0" applyFont="1" applyFill="1" applyBorder="1" applyAlignment="1">
      <alignment vertical="center"/>
    </xf>
    <xf numFmtId="0" fontId="5" fillId="7" borderId="6" xfId="0" applyFont="1" applyFill="1" applyBorder="1" applyAlignment="1">
      <alignment vertical="center"/>
    </xf>
    <xf numFmtId="169" fontId="4" fillId="8" borderId="1" xfId="0" applyNumberFormat="1" applyFont="1" applyFill="1" applyBorder="1" applyAlignment="1">
      <alignment vertical="center"/>
    </xf>
    <xf numFmtId="9" fontId="5" fillId="0" borderId="1" xfId="0" applyNumberFormat="1" applyFont="1" applyBorder="1" applyAlignment="1">
      <alignment horizontal="right" vertical="center" indent="1"/>
    </xf>
    <xf numFmtId="0" fontId="21" fillId="0" borderId="0" xfId="0" applyFont="1" applyFill="1" applyAlignment="1">
      <alignment vertical="center"/>
    </xf>
    <xf numFmtId="0" fontId="18" fillId="0" borderId="0" xfId="0" applyFont="1" applyFill="1" applyAlignment="1">
      <alignment vertical="center"/>
    </xf>
    <xf numFmtId="0" fontId="21" fillId="0" borderId="0" xfId="0" applyFont="1" applyFill="1" applyAlignment="1" applyProtection="1">
      <protection locked="0"/>
    </xf>
    <xf numFmtId="165" fontId="18" fillId="0" borderId="0" xfId="3" applyNumberFormat="1" applyFont="1" applyFill="1" applyAlignment="1" applyProtection="1">
      <protection locked="0"/>
    </xf>
    <xf numFmtId="0" fontId="22" fillId="0" borderId="0" xfId="0" applyFont="1" applyFill="1"/>
    <xf numFmtId="0" fontId="18" fillId="0" borderId="0" xfId="0" applyFont="1" applyFill="1"/>
    <xf numFmtId="0" fontId="23" fillId="0" borderId="0" xfId="0" applyFont="1" applyFill="1"/>
    <xf numFmtId="3" fontId="18" fillId="0" borderId="0" xfId="0" applyNumberFormat="1" applyFont="1" applyFill="1" applyAlignment="1">
      <alignment vertical="center"/>
    </xf>
    <xf numFmtId="0" fontId="9" fillId="5" borderId="6" xfId="0" applyFont="1" applyFill="1" applyBorder="1" applyAlignment="1">
      <alignment vertical="center"/>
    </xf>
    <xf numFmtId="172" fontId="5" fillId="5" borderId="6" xfId="0" applyNumberFormat="1" applyFont="1" applyFill="1" applyBorder="1" applyAlignment="1">
      <alignment horizontal="left" vertical="center"/>
    </xf>
    <xf numFmtId="0" fontId="5" fillId="5" borderId="4" xfId="0" applyFont="1" applyFill="1" applyBorder="1" applyAlignment="1">
      <alignment horizontal="left" vertical="center" indent="1"/>
    </xf>
    <xf numFmtId="172" fontId="5" fillId="5" borderId="4" xfId="0" applyNumberFormat="1" applyFont="1" applyFill="1" applyBorder="1" applyAlignment="1">
      <alignment horizontal="left" vertical="center" indent="1"/>
    </xf>
    <xf numFmtId="0" fontId="5" fillId="0" borderId="0" xfId="0" applyFont="1" applyAlignment="1">
      <alignment horizontal="left" vertical="center" indent="1"/>
    </xf>
    <xf numFmtId="0" fontId="18" fillId="0" borderId="0" xfId="0" applyFont="1" applyFill="1" applyAlignment="1">
      <alignment horizontal="left" vertical="center" indent="1"/>
    </xf>
    <xf numFmtId="0" fontId="5" fillId="7" borderId="7" xfId="0" applyFont="1" applyFill="1" applyBorder="1" applyAlignment="1">
      <alignment vertical="center"/>
    </xf>
    <xf numFmtId="0" fontId="5" fillId="8" borderId="4" xfId="0" applyFont="1" applyFill="1" applyBorder="1" applyAlignment="1">
      <alignment horizontal="left" vertical="center" indent="1"/>
    </xf>
    <xf numFmtId="0" fontId="5" fillId="8" borderId="6" xfId="0" applyFont="1" applyFill="1" applyBorder="1" applyAlignment="1">
      <alignment vertical="center"/>
    </xf>
    <xf numFmtId="169" fontId="5" fillId="8" borderId="1" xfId="0" applyNumberFormat="1" applyFont="1" applyFill="1" applyBorder="1" applyAlignment="1">
      <alignment vertical="center"/>
    </xf>
    <xf numFmtId="9" fontId="16" fillId="7" borderId="1" xfId="0" applyNumberFormat="1" applyFont="1" applyFill="1" applyBorder="1" applyAlignment="1">
      <alignment vertical="center"/>
    </xf>
    <xf numFmtId="0" fontId="9" fillId="5" borderId="7" xfId="0" applyFont="1" applyFill="1" applyBorder="1" applyAlignment="1">
      <alignment vertical="center"/>
    </xf>
    <xf numFmtId="0" fontId="24" fillId="0" borderId="0" xfId="0" applyFont="1" applyFill="1" applyBorder="1" applyAlignment="1" applyProtection="1">
      <alignment vertical="top"/>
      <protection locked="0"/>
    </xf>
    <xf numFmtId="9" fontId="9" fillId="3" borderId="8" xfId="0" applyNumberFormat="1" applyFont="1" applyFill="1" applyBorder="1" applyAlignment="1">
      <alignment horizontal="center" vertical="center"/>
    </xf>
    <xf numFmtId="167" fontId="9" fillId="3" borderId="8" xfId="0" applyNumberFormat="1" applyFont="1" applyFill="1" applyBorder="1" applyAlignment="1">
      <alignment horizontal="center" vertical="center"/>
    </xf>
    <xf numFmtId="166" fontId="9" fillId="3" borderId="8" xfId="0" applyNumberFormat="1" applyFont="1" applyFill="1" applyBorder="1" applyAlignment="1">
      <alignment horizontal="center" vertical="center"/>
    </xf>
    <xf numFmtId="168" fontId="5" fillId="0" borderId="8" xfId="0" applyNumberFormat="1" applyFont="1" applyBorder="1" applyAlignment="1">
      <alignment vertical="center"/>
    </xf>
    <xf numFmtId="169" fontId="5" fillId="0" borderId="8" xfId="0" applyNumberFormat="1" applyFont="1" applyBorder="1" applyAlignment="1">
      <alignment vertical="center"/>
    </xf>
    <xf numFmtId="168" fontId="5" fillId="3" borderId="8" xfId="0" applyNumberFormat="1" applyFont="1" applyFill="1" applyBorder="1" applyAlignment="1">
      <alignment vertical="center"/>
    </xf>
    <xf numFmtId="169" fontId="10" fillId="7" borderId="8" xfId="0" applyNumberFormat="1" applyFont="1" applyFill="1" applyBorder="1" applyAlignment="1">
      <alignment vertical="center"/>
    </xf>
    <xf numFmtId="169" fontId="4" fillId="8" borderId="8" xfId="0" applyNumberFormat="1" applyFont="1" applyFill="1" applyBorder="1" applyAlignment="1">
      <alignment vertical="center"/>
    </xf>
    <xf numFmtId="169" fontId="5" fillId="8" borderId="8" xfId="0" applyNumberFormat="1" applyFont="1" applyFill="1" applyBorder="1" applyAlignment="1">
      <alignment vertical="center"/>
    </xf>
    <xf numFmtId="9" fontId="5" fillId="0" borderId="8" xfId="0" applyNumberFormat="1" applyFont="1" applyBorder="1" applyAlignment="1">
      <alignment horizontal="right" vertical="center" indent="1"/>
    </xf>
    <xf numFmtId="9" fontId="5" fillId="5" borderId="8" xfId="0" applyNumberFormat="1" applyFont="1" applyFill="1" applyBorder="1" applyAlignment="1">
      <alignment horizontal="right" vertical="center" indent="1"/>
    </xf>
    <xf numFmtId="169" fontId="5" fillId="5" borderId="8" xfId="0" applyNumberFormat="1" applyFont="1" applyFill="1" applyBorder="1" applyAlignment="1">
      <alignment vertical="center"/>
    </xf>
    <xf numFmtId="3" fontId="5" fillId="0" borderId="8" xfId="0" applyNumberFormat="1" applyFont="1" applyBorder="1" applyAlignment="1">
      <alignment horizontal="right" vertical="center" indent="1"/>
    </xf>
    <xf numFmtId="169" fontId="5" fillId="0" borderId="8" xfId="0" applyNumberFormat="1" applyFont="1" applyBorder="1" applyAlignment="1">
      <alignment horizontal="right" vertical="center" indent="1"/>
    </xf>
    <xf numFmtId="173" fontId="5" fillId="8" borderId="8" xfId="0" applyNumberFormat="1" applyFont="1" applyFill="1" applyBorder="1" applyAlignment="1">
      <alignment vertical="center"/>
    </xf>
    <xf numFmtId="166" fontId="9" fillId="3" borderId="9" xfId="0" applyNumberFormat="1" applyFont="1" applyFill="1" applyBorder="1" applyAlignment="1">
      <alignment horizontal="center" vertical="center"/>
    </xf>
    <xf numFmtId="0" fontId="9" fillId="6" borderId="10" xfId="0" applyFont="1" applyFill="1" applyBorder="1" applyAlignment="1">
      <alignment vertical="center"/>
    </xf>
    <xf numFmtId="0" fontId="9" fillId="7" borderId="10" xfId="0" applyFont="1" applyFill="1" applyBorder="1" applyAlignment="1">
      <alignment vertical="center"/>
    </xf>
    <xf numFmtId="0" fontId="10" fillId="6" borderId="3" xfId="0" applyFont="1" applyFill="1" applyBorder="1" applyAlignment="1">
      <alignment horizontal="left" vertical="center" indent="1"/>
    </xf>
    <xf numFmtId="168" fontId="17" fillId="6" borderId="9" xfId="0" applyNumberFormat="1" applyFont="1" applyFill="1" applyBorder="1" applyAlignment="1">
      <alignment vertical="center"/>
    </xf>
    <xf numFmtId="0" fontId="5" fillId="5" borderId="3" xfId="0" applyFont="1" applyFill="1" applyBorder="1" applyAlignment="1">
      <alignment horizontal="left" vertical="center" indent="1"/>
    </xf>
    <xf numFmtId="170" fontId="5" fillId="0" borderId="9" xfId="0" applyNumberFormat="1" applyFont="1" applyBorder="1" applyAlignment="1">
      <alignment vertical="center"/>
    </xf>
    <xf numFmtId="0" fontId="5" fillId="8" borderId="3" xfId="0" applyFont="1" applyFill="1" applyBorder="1" applyAlignment="1">
      <alignment horizontal="left" vertical="center" indent="1"/>
    </xf>
    <xf numFmtId="9" fontId="5" fillId="3" borderId="3" xfId="0" applyNumberFormat="1" applyFont="1" applyFill="1" applyBorder="1" applyAlignment="1">
      <alignment horizontal="right" vertical="center" indent="1"/>
    </xf>
    <xf numFmtId="9" fontId="5" fillId="3" borderId="9" xfId="0" applyNumberFormat="1" applyFont="1" applyFill="1" applyBorder="1" applyAlignment="1">
      <alignment horizontal="right" vertical="center" indent="1"/>
    </xf>
    <xf numFmtId="0" fontId="10" fillId="7" borderId="3" xfId="0" applyFont="1" applyFill="1" applyBorder="1" applyAlignment="1">
      <alignment horizontal="left" vertical="center" indent="1"/>
    </xf>
    <xf numFmtId="168" fontId="4" fillId="8" borderId="3" xfId="0" applyNumberFormat="1" applyFont="1" applyFill="1" applyBorder="1" applyAlignment="1">
      <alignment vertical="center"/>
    </xf>
    <xf numFmtId="168" fontId="4" fillId="8" borderId="9" xfId="0" applyNumberFormat="1" applyFont="1" applyFill="1" applyBorder="1" applyAlignment="1">
      <alignment vertical="center"/>
    </xf>
    <xf numFmtId="168" fontId="10" fillId="7" borderId="9" xfId="0" applyNumberFormat="1" applyFont="1" applyFill="1" applyBorder="1" applyAlignment="1">
      <alignment vertical="center"/>
    </xf>
    <xf numFmtId="0" fontId="5" fillId="7" borderId="5" xfId="0" applyFont="1" applyFill="1" applyBorder="1" applyAlignment="1">
      <alignment horizontal="left" vertical="center" indent="1"/>
    </xf>
    <xf numFmtId="0" fontId="5" fillId="7" borderId="10" xfId="0" applyFont="1" applyFill="1" applyBorder="1" applyAlignment="1">
      <alignment vertical="center"/>
    </xf>
    <xf numFmtId="170" fontId="5" fillId="8" borderId="3" xfId="0" applyNumberFormat="1" applyFont="1" applyFill="1" applyBorder="1" applyAlignment="1">
      <alignment horizontal="right" vertical="center" indent="1"/>
    </xf>
    <xf numFmtId="170" fontId="5" fillId="8" borderId="9" xfId="0" applyNumberFormat="1" applyFont="1" applyFill="1" applyBorder="1" applyAlignment="1">
      <alignment horizontal="right" vertical="center" indent="1"/>
    </xf>
    <xf numFmtId="169" fontId="5" fillId="0" borderId="3" xfId="0" applyNumberFormat="1" applyFont="1" applyBorder="1" applyAlignment="1">
      <alignment vertical="center"/>
    </xf>
    <xf numFmtId="169" fontId="5" fillId="8" borderId="3" xfId="0" applyNumberFormat="1" applyFont="1" applyFill="1" applyBorder="1" applyAlignment="1">
      <alignment vertical="center"/>
    </xf>
    <xf numFmtId="169" fontId="5" fillId="8" borderId="9" xfId="0" applyNumberFormat="1" applyFont="1" applyFill="1" applyBorder="1" applyAlignment="1">
      <alignment vertical="center"/>
    </xf>
    <xf numFmtId="0" fontId="10" fillId="7" borderId="5" xfId="0" applyFont="1" applyFill="1" applyBorder="1" applyAlignment="1">
      <alignment horizontal="left" vertical="center" indent="1"/>
    </xf>
    <xf numFmtId="0" fontId="10" fillId="7" borderId="10" xfId="0" applyFont="1" applyFill="1" applyBorder="1" applyAlignment="1">
      <alignment vertical="center"/>
    </xf>
    <xf numFmtId="169" fontId="10" fillId="7" borderId="3" xfId="0" applyNumberFormat="1" applyFont="1" applyFill="1" applyBorder="1" applyAlignment="1">
      <alignment vertical="center"/>
    </xf>
    <xf numFmtId="169" fontId="10" fillId="7" borderId="9" xfId="0" applyNumberFormat="1" applyFont="1" applyFill="1" applyBorder="1" applyAlignment="1">
      <alignment vertical="center"/>
    </xf>
    <xf numFmtId="169" fontId="4" fillId="7" borderId="3" xfId="0" applyNumberFormat="1" applyFont="1" applyFill="1" applyBorder="1" applyAlignment="1">
      <alignment vertical="center"/>
    </xf>
    <xf numFmtId="169" fontId="4" fillId="8" borderId="3" xfId="0" applyNumberFormat="1" applyFont="1" applyFill="1" applyBorder="1" applyAlignment="1">
      <alignment vertical="center"/>
    </xf>
    <xf numFmtId="169" fontId="4" fillId="8" borderId="9" xfId="0" applyNumberFormat="1" applyFont="1" applyFill="1" applyBorder="1" applyAlignment="1">
      <alignment vertical="center"/>
    </xf>
    <xf numFmtId="169" fontId="17" fillId="7" borderId="9" xfId="0" applyNumberFormat="1" applyFont="1" applyFill="1" applyBorder="1" applyAlignment="1">
      <alignment vertical="center"/>
    </xf>
    <xf numFmtId="0" fontId="10" fillId="6" borderId="5" xfId="0" applyFont="1" applyFill="1" applyBorder="1" applyAlignment="1">
      <alignment horizontal="left" vertical="center" indent="1"/>
    </xf>
    <xf numFmtId="169" fontId="10" fillId="6" borderId="9" xfId="0" applyNumberFormat="1" applyFont="1" applyFill="1" applyBorder="1" applyAlignment="1">
      <alignment vertical="center"/>
    </xf>
    <xf numFmtId="0" fontId="5" fillId="7" borderId="11" xfId="0" applyFont="1" applyFill="1" applyBorder="1" applyAlignment="1">
      <alignment vertical="center"/>
    </xf>
    <xf numFmtId="166" fontId="10" fillId="8" borderId="9" xfId="0" applyNumberFormat="1" applyFont="1" applyFill="1" applyBorder="1" applyAlignment="1">
      <alignment horizontal="center" vertical="center"/>
    </xf>
    <xf numFmtId="3" fontId="4" fillId="8" borderId="9" xfId="0" applyNumberFormat="1" applyFont="1" applyFill="1" applyBorder="1" applyAlignment="1">
      <alignment horizontal="right" vertical="center" indent="1"/>
    </xf>
    <xf numFmtId="3" fontId="5" fillId="0" borderId="9" xfId="0" applyNumberFormat="1" applyFont="1" applyBorder="1" applyAlignment="1">
      <alignment horizontal="right" vertical="center" indent="1"/>
    </xf>
    <xf numFmtId="0" fontId="10" fillId="7" borderId="11" xfId="0" applyFont="1" applyFill="1" applyBorder="1" applyAlignment="1">
      <alignment vertical="center"/>
    </xf>
    <xf numFmtId="168" fontId="10" fillId="8" borderId="9" xfId="0" applyNumberFormat="1" applyFont="1" applyFill="1" applyBorder="1" applyAlignment="1">
      <alignment horizontal="right" vertical="center" indent="1"/>
    </xf>
    <xf numFmtId="0" fontId="5" fillId="8" borderId="5" xfId="0" applyFont="1" applyFill="1" applyBorder="1" applyAlignment="1">
      <alignment horizontal="left" vertical="center" indent="1"/>
    </xf>
    <xf numFmtId="172" fontId="5" fillId="8" borderId="10" xfId="0" applyNumberFormat="1" applyFont="1" applyFill="1" applyBorder="1" applyAlignment="1">
      <alignment horizontal="left" vertical="center"/>
    </xf>
    <xf numFmtId="0" fontId="10" fillId="6" borderId="5" xfId="0" applyFont="1" applyFill="1" applyBorder="1" applyAlignment="1">
      <alignment vertical="center"/>
    </xf>
    <xf numFmtId="0" fontId="5" fillId="5" borderId="5" xfId="0" applyFont="1" applyFill="1" applyBorder="1" applyAlignment="1">
      <alignment horizontal="left" vertical="center" indent="1"/>
    </xf>
    <xf numFmtId="0" fontId="9" fillId="5" borderId="11" xfId="0" applyFont="1" applyFill="1" applyBorder="1" applyAlignment="1">
      <alignment vertical="center"/>
    </xf>
    <xf numFmtId="0" fontId="9" fillId="5" borderId="10" xfId="0" applyFont="1" applyFill="1" applyBorder="1" applyAlignment="1">
      <alignment vertical="center"/>
    </xf>
    <xf numFmtId="169" fontId="5" fillId="0" borderId="9" xfId="0" applyNumberFormat="1" applyFont="1" applyBorder="1" applyAlignment="1">
      <alignment horizontal="right" vertical="center" indent="1"/>
    </xf>
    <xf numFmtId="0" fontId="9" fillId="6" borderId="11" xfId="0" applyFont="1" applyFill="1" applyBorder="1" applyAlignment="1">
      <alignment vertical="center"/>
    </xf>
    <xf numFmtId="169" fontId="10" fillId="6" borderId="9" xfId="0" applyNumberFormat="1" applyFont="1" applyFill="1" applyBorder="1" applyAlignment="1">
      <alignment horizontal="right" vertical="center" indent="1"/>
    </xf>
    <xf numFmtId="0" fontId="3" fillId="0" borderId="0" xfId="0" applyFont="1" applyAlignment="1" applyProtection="1">
      <alignment horizontal="left" indent="1"/>
      <protection locked="0"/>
    </xf>
    <xf numFmtId="0" fontId="19" fillId="7" borderId="1" xfId="0" applyFont="1" applyFill="1" applyBorder="1" applyAlignment="1">
      <alignment horizontal="left" vertical="center" indent="1"/>
    </xf>
    <xf numFmtId="0" fontId="19" fillId="7" borderId="3" xfId="0" applyFont="1" applyFill="1" applyBorder="1" applyAlignment="1">
      <alignment horizontal="left" vertical="center" indent="1"/>
    </xf>
    <xf numFmtId="174" fontId="15" fillId="8" borderId="8" xfId="0" applyNumberFormat="1" applyFont="1" applyFill="1" applyBorder="1" applyAlignment="1">
      <alignment horizontal="center" vertical="center"/>
    </xf>
    <xf numFmtId="174" fontId="15" fillId="8" borderId="9" xfId="0" applyNumberFormat="1" applyFont="1" applyFill="1" applyBorder="1" applyAlignment="1">
      <alignment horizontal="center" vertical="center"/>
    </xf>
    <xf numFmtId="0" fontId="19" fillId="6" borderId="1" xfId="0" applyFont="1" applyFill="1" applyBorder="1" applyAlignment="1">
      <alignment horizontal="left" vertical="center" indent="1"/>
    </xf>
    <xf numFmtId="0" fontId="19" fillId="6" borderId="3" xfId="0" applyFont="1" applyFill="1" applyBorder="1" applyAlignment="1">
      <alignment horizontal="left" vertical="center" indent="1"/>
    </xf>
    <xf numFmtId="174" fontId="15" fillId="5" borderId="8" xfId="0" applyNumberFormat="1" applyFont="1" applyFill="1" applyBorder="1" applyAlignment="1">
      <alignment horizontal="center" vertical="center"/>
    </xf>
    <xf numFmtId="174" fontId="15" fillId="5" borderId="9" xfId="0" applyNumberFormat="1" applyFont="1" applyFill="1" applyBorder="1" applyAlignment="1">
      <alignment horizontal="center" vertical="center"/>
    </xf>
    <xf numFmtId="0" fontId="25" fillId="4" borderId="0" xfId="1" applyFont="1" applyFill="1" applyAlignment="1" applyProtection="1">
      <alignment horizontal="center" vertical="center"/>
      <protection locked="0"/>
    </xf>
  </cellXfs>
  <cellStyles count="6">
    <cellStyle name="Comma 2" xfId="3" xr:uid="{7647EC55-54E6-7748-8066-9AD8F5A2C972}"/>
    <cellStyle name="Hyperlink 2" xfId="4" xr:uid="{DEE1E26C-06B2-0A4D-A272-258A718AD1BE}"/>
    <cellStyle name="Normal 2" xfId="2" xr:uid="{3F51050F-2C9F-6F43-AF22-C0D795454C90}"/>
    <cellStyle name="Percent 2" xfId="5" xr:uid="{9BD08DE8-2F5E-5E4B-A1F1-CC660E4AD1B3}"/>
    <cellStyle name="Гиперссылка" xfId="1" builtinId="8"/>
    <cellStyle name="Обычный" xfId="0" builtinId="0"/>
  </cellStyles>
  <dxfs count="0"/>
  <tableStyles count="0" defaultTableStyle="TableStyleMedium9" defaultPivotStyle="PivotStyleMedium7"/>
  <colors>
    <mruColors>
      <color rgb="FFEAEEF3"/>
      <color rgb="FF00EAF0"/>
      <color rgb="FFD5EDBC"/>
      <color rgb="FF44C5D8"/>
      <color rgb="FFE7EFDA"/>
      <color rgb="FFF7F9FB"/>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8x9AT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584200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EBBA0E2-235B-D648-987F-E7F2D724487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8x9A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I63"/>
  <sheetViews>
    <sheetView showGridLines="0" tabSelected="1" workbookViewId="0">
      <pane ySplit="2" topLeftCell="A3" activePane="bottomLeft" state="frozen"/>
      <selection pane="bottomLeft" activeCell="B63" sqref="B63:I63"/>
    </sheetView>
  </sheetViews>
  <sheetFormatPr defaultColWidth="8.81640625" defaultRowHeight="14.5" x14ac:dyDescent="0.35"/>
  <cols>
    <col min="1" max="1" width="3.36328125" style="1" customWidth="1"/>
    <col min="2" max="2" width="27.6328125" customWidth="1"/>
    <col min="3" max="9" width="12.81640625" customWidth="1"/>
    <col min="10" max="10" width="3.36328125" customWidth="1"/>
  </cols>
  <sheetData>
    <row r="1" spans="1:9" s="1" customFormat="1" ht="200" customHeight="1" x14ac:dyDescent="0.35"/>
    <row r="2" spans="1:9" s="2" customFormat="1" ht="42" customHeight="1" x14ac:dyDescent="0.35">
      <c r="B2" s="3" t="s">
        <v>18</v>
      </c>
    </row>
    <row r="3" spans="1:9" s="7" customFormat="1" ht="25" customHeight="1" x14ac:dyDescent="0.25">
      <c r="B3" s="61" t="s">
        <v>2</v>
      </c>
      <c r="C3" s="6"/>
      <c r="D3" s="6"/>
      <c r="E3" s="6"/>
      <c r="F3" s="6"/>
    </row>
    <row r="4" spans="1:9" s="43" customFormat="1" ht="25" customHeight="1" x14ac:dyDescent="0.35">
      <c r="B4" s="41" t="s">
        <v>4</v>
      </c>
      <c r="C4" s="41"/>
      <c r="E4" s="42" t="s">
        <v>10</v>
      </c>
      <c r="F4" s="42"/>
      <c r="G4" s="42"/>
    </row>
    <row r="5" spans="1:9" s="7" customFormat="1" ht="20" customHeight="1" x14ac:dyDescent="0.25">
      <c r="B5" s="9" t="s">
        <v>5</v>
      </c>
      <c r="C5" s="62">
        <v>0.26</v>
      </c>
      <c r="E5" s="128" t="s">
        <v>36</v>
      </c>
      <c r="F5" s="128"/>
      <c r="G5" s="130">
        <f>IFERROR((D48-I56)/I61,"0")</f>
        <v>154.99849333802061</v>
      </c>
    </row>
    <row r="6" spans="1:9" s="7" customFormat="1" ht="20" customHeight="1" thickBot="1" x14ac:dyDescent="0.3">
      <c r="B6" s="9" t="s">
        <v>11</v>
      </c>
      <c r="C6" s="62">
        <v>0.04</v>
      </c>
      <c r="E6" s="129"/>
      <c r="F6" s="129"/>
      <c r="G6" s="131"/>
    </row>
    <row r="7" spans="1:9" s="7" customFormat="1" ht="20" customHeight="1" x14ac:dyDescent="0.25">
      <c r="B7" s="9" t="s">
        <v>9</v>
      </c>
      <c r="C7" s="63">
        <v>9</v>
      </c>
      <c r="E7" s="123"/>
      <c r="F7" s="123"/>
    </row>
    <row r="8" spans="1:9" s="7" customFormat="1" ht="20" customHeight="1" x14ac:dyDescent="0.25">
      <c r="B8" s="9" t="s">
        <v>6</v>
      </c>
      <c r="C8" s="64">
        <v>46022</v>
      </c>
      <c r="E8" s="124" t="s">
        <v>37</v>
      </c>
      <c r="F8" s="124"/>
      <c r="G8" s="126">
        <f>IFERROR((D55-I56)/I61,"0")</f>
        <v>137.7101052799386</v>
      </c>
    </row>
    <row r="9" spans="1:9" s="7" customFormat="1" ht="20" customHeight="1" thickBot="1" x14ac:dyDescent="0.3">
      <c r="B9" s="10" t="s">
        <v>7</v>
      </c>
      <c r="C9" s="77">
        <v>46022</v>
      </c>
      <c r="E9" s="125"/>
      <c r="F9" s="125"/>
      <c r="G9" s="127"/>
    </row>
    <row r="10" spans="1:9" ht="15" customHeight="1" x14ac:dyDescent="0.35"/>
    <row r="11" spans="1:9" s="44" customFormat="1" ht="25" customHeight="1" x14ac:dyDescent="0.45">
      <c r="B11" s="42" t="s">
        <v>23</v>
      </c>
      <c r="C11" s="45"/>
      <c r="D11" s="45"/>
      <c r="E11" s="45"/>
      <c r="F11" s="45"/>
      <c r="G11" s="45"/>
      <c r="H11" s="45"/>
      <c r="I11" s="45"/>
    </row>
    <row r="12" spans="1:9" s="12" customFormat="1" ht="20" customHeight="1" x14ac:dyDescent="0.35">
      <c r="A12" s="11"/>
      <c r="B12" s="23" t="s">
        <v>19</v>
      </c>
      <c r="C12" s="65">
        <v>2500</v>
      </c>
      <c r="D12" s="15"/>
      <c r="E12" s="15"/>
      <c r="F12" s="15"/>
      <c r="G12" s="15"/>
      <c r="H12" s="15"/>
      <c r="I12" s="15"/>
    </row>
    <row r="13" spans="1:9" s="12" customFormat="1" ht="20" customHeight="1" x14ac:dyDescent="0.35">
      <c r="A13" s="11"/>
      <c r="B13" s="23" t="s">
        <v>22</v>
      </c>
      <c r="C13" s="66">
        <v>5</v>
      </c>
      <c r="D13" s="15"/>
      <c r="E13" s="15"/>
      <c r="F13" s="15"/>
      <c r="G13" s="15"/>
      <c r="H13" s="15"/>
      <c r="I13" s="15"/>
    </row>
    <row r="14" spans="1:9" s="12" customFormat="1" ht="20" customHeight="1" thickBot="1" x14ac:dyDescent="0.4">
      <c r="A14" s="11"/>
      <c r="B14" s="82" t="s">
        <v>21</v>
      </c>
      <c r="C14" s="83">
        <v>0.2</v>
      </c>
      <c r="D14" s="15"/>
      <c r="E14" s="15"/>
      <c r="F14" s="15"/>
      <c r="G14" s="15"/>
      <c r="H14" s="15"/>
      <c r="I14" s="15"/>
    </row>
    <row r="15" spans="1:9" s="12" customFormat="1" ht="20" customHeight="1" thickBot="1" x14ac:dyDescent="0.4">
      <c r="A15" s="11"/>
      <c r="B15" s="80" t="s">
        <v>20</v>
      </c>
      <c r="C15" s="81">
        <f>-(PV(C14,C13,C12))</f>
        <v>7476.5303497942386</v>
      </c>
      <c r="D15" s="15"/>
      <c r="E15" s="15"/>
      <c r="F15" s="15"/>
      <c r="G15" s="15"/>
      <c r="H15" s="15"/>
      <c r="I15" s="15"/>
    </row>
    <row r="16" spans="1:9" s="12" customFormat="1" ht="20" customHeight="1" x14ac:dyDescent="0.35">
      <c r="A16" s="11"/>
      <c r="B16" s="16"/>
      <c r="C16" s="17"/>
      <c r="D16" s="15"/>
      <c r="E16" s="15"/>
      <c r="F16" s="15"/>
      <c r="G16" s="15"/>
      <c r="H16" s="15"/>
      <c r="I16" s="15"/>
    </row>
    <row r="17" spans="1:9" s="44" customFormat="1" ht="25" customHeight="1" x14ac:dyDescent="0.35">
      <c r="B17" s="42" t="s">
        <v>24</v>
      </c>
      <c r="C17" s="46"/>
      <c r="D17" s="46"/>
      <c r="E17" s="46"/>
      <c r="F17" s="46"/>
      <c r="G17" s="46"/>
      <c r="H17" s="46"/>
      <c r="I17" s="46"/>
    </row>
    <row r="18" spans="1:9" s="12" customFormat="1" ht="20" customHeight="1" x14ac:dyDescent="0.35">
      <c r="A18" s="11"/>
      <c r="B18" s="28" t="s">
        <v>25</v>
      </c>
      <c r="C18" s="27">
        <v>1</v>
      </c>
      <c r="D18" s="27">
        <f t="shared" ref="D18:G18" si="0">C18+1</f>
        <v>2</v>
      </c>
      <c r="E18" s="27">
        <f t="shared" si="0"/>
        <v>3</v>
      </c>
      <c r="F18" s="27">
        <f t="shared" si="0"/>
        <v>4</v>
      </c>
      <c r="G18" s="27">
        <f t="shared" si="0"/>
        <v>5</v>
      </c>
      <c r="H18" s="18"/>
      <c r="I18" s="18"/>
    </row>
    <row r="19" spans="1:9" s="12" customFormat="1" ht="20" customHeight="1" x14ac:dyDescent="0.35">
      <c r="A19" s="11"/>
      <c r="B19" s="25" t="s">
        <v>19</v>
      </c>
      <c r="C19" s="26">
        <v>2500</v>
      </c>
      <c r="D19" s="26">
        <v>2250</v>
      </c>
      <c r="E19" s="26">
        <v>2500</v>
      </c>
      <c r="F19" s="26">
        <v>2750</v>
      </c>
      <c r="G19" s="67">
        <v>3000</v>
      </c>
      <c r="H19" s="18"/>
      <c r="I19" s="18"/>
    </row>
    <row r="20" spans="1:9" s="12" customFormat="1" ht="20" customHeight="1" thickBot="1" x14ac:dyDescent="0.4">
      <c r="A20" s="11"/>
      <c r="B20" s="84" t="s">
        <v>21</v>
      </c>
      <c r="C20" s="85">
        <v>0.2</v>
      </c>
      <c r="D20" s="85">
        <v>0.2</v>
      </c>
      <c r="E20" s="85">
        <v>0.2</v>
      </c>
      <c r="F20" s="85">
        <v>0.2</v>
      </c>
      <c r="G20" s="86">
        <v>0.2</v>
      </c>
      <c r="H20" s="18"/>
      <c r="I20" s="18"/>
    </row>
    <row r="21" spans="1:9" s="12" customFormat="1" ht="20" customHeight="1" thickBot="1" x14ac:dyDescent="0.4">
      <c r="A21" s="11"/>
      <c r="B21" s="87" t="s">
        <v>20</v>
      </c>
      <c r="C21" s="88">
        <f t="shared" ref="C21:G21" si="1">C19/(1+C20)^C18</f>
        <v>2083.3333333333335</v>
      </c>
      <c r="D21" s="88">
        <f t="shared" si="1"/>
        <v>1562.5</v>
      </c>
      <c r="E21" s="88">
        <f t="shared" si="1"/>
        <v>1446.7592592592594</v>
      </c>
      <c r="F21" s="88">
        <f t="shared" si="1"/>
        <v>1326.195987654321</v>
      </c>
      <c r="G21" s="89">
        <f t="shared" si="1"/>
        <v>1205.6327160493827</v>
      </c>
      <c r="H21" s="18"/>
      <c r="I21" s="18"/>
    </row>
    <row r="22" spans="1:9" s="12" customFormat="1" ht="11" customHeight="1" x14ac:dyDescent="0.35">
      <c r="A22" s="11"/>
      <c r="B22" s="18"/>
      <c r="C22" s="18"/>
      <c r="D22" s="18"/>
      <c r="E22" s="18"/>
      <c r="F22" s="18"/>
      <c r="G22" s="18"/>
      <c r="H22" s="18"/>
      <c r="I22" s="18"/>
    </row>
    <row r="23" spans="1:9" s="12" customFormat="1" ht="20" customHeight="1" thickBot="1" x14ac:dyDescent="0.4">
      <c r="A23" s="11"/>
      <c r="B23" s="87" t="s">
        <v>26</v>
      </c>
      <c r="C23" s="90">
        <f>SUM(C21:G21)</f>
        <v>7624.4212962962965</v>
      </c>
      <c r="D23" s="18"/>
      <c r="E23" s="18"/>
      <c r="F23" s="18"/>
      <c r="G23" s="18"/>
      <c r="H23" s="18"/>
      <c r="I23" s="18"/>
    </row>
    <row r="24" spans="1:9" s="12" customFormat="1" ht="20" customHeight="1" x14ac:dyDescent="0.35">
      <c r="A24" s="11"/>
      <c r="B24" s="18"/>
      <c r="C24" s="18"/>
      <c r="D24" s="18"/>
      <c r="E24" s="18"/>
      <c r="F24" s="18"/>
      <c r="G24" s="18"/>
      <c r="H24" s="18"/>
      <c r="I24" s="18"/>
    </row>
    <row r="25" spans="1:9" s="44" customFormat="1" ht="25" customHeight="1" x14ac:dyDescent="0.35">
      <c r="B25" s="42" t="s">
        <v>27</v>
      </c>
      <c r="C25" s="42"/>
      <c r="D25" s="42"/>
      <c r="E25" s="42"/>
      <c r="F25" s="42"/>
      <c r="G25" s="42"/>
      <c r="H25" s="42"/>
      <c r="I25" s="42"/>
    </row>
    <row r="26" spans="1:9" s="12" customFormat="1" ht="20" customHeight="1" x14ac:dyDescent="0.35">
      <c r="A26" s="11"/>
      <c r="B26" s="29" t="s">
        <v>22</v>
      </c>
      <c r="C26" s="20"/>
      <c r="D26" s="30">
        <f>YEAR(C9)</f>
        <v>2025</v>
      </c>
      <c r="E26" s="31">
        <f t="shared" ref="E26:I26" si="2">D26+1</f>
        <v>2026</v>
      </c>
      <c r="F26" s="31">
        <f t="shared" si="2"/>
        <v>2027</v>
      </c>
      <c r="G26" s="31">
        <f t="shared" si="2"/>
        <v>2028</v>
      </c>
      <c r="H26" s="31">
        <f t="shared" si="2"/>
        <v>2029</v>
      </c>
      <c r="I26" s="31">
        <f t="shared" si="2"/>
        <v>2030</v>
      </c>
    </row>
    <row r="27" spans="1:9" s="12" customFormat="1" ht="20" customHeight="1" x14ac:dyDescent="0.35">
      <c r="A27" s="11"/>
      <c r="B27" s="34" t="s">
        <v>13</v>
      </c>
      <c r="C27" s="37"/>
      <c r="D27" s="32">
        <v>85321</v>
      </c>
      <c r="E27" s="35">
        <f t="shared" ref="E27:I27" si="3">D27*1.05</f>
        <v>89587.05</v>
      </c>
      <c r="F27" s="35">
        <f t="shared" si="3"/>
        <v>94066.402500000011</v>
      </c>
      <c r="G27" s="35">
        <f t="shared" si="3"/>
        <v>98769.722625000009</v>
      </c>
      <c r="H27" s="35">
        <f t="shared" si="3"/>
        <v>103708.20875625001</v>
      </c>
      <c r="I27" s="68">
        <f t="shared" si="3"/>
        <v>108893.61919406251</v>
      </c>
    </row>
    <row r="28" spans="1:9" s="12" customFormat="1" ht="20" customHeight="1" x14ac:dyDescent="0.35">
      <c r="A28" s="11"/>
      <c r="B28" s="36" t="s">
        <v>3</v>
      </c>
      <c r="C28" s="38"/>
      <c r="D28" s="39">
        <f t="shared" ref="D28:I28" si="4">D27-D32</f>
        <v>76800</v>
      </c>
      <c r="E28" s="39">
        <f t="shared" si="4"/>
        <v>80640</v>
      </c>
      <c r="F28" s="39">
        <f t="shared" si="4"/>
        <v>84672.000000000015</v>
      </c>
      <c r="G28" s="39">
        <f t="shared" si="4"/>
        <v>88905.600000000006</v>
      </c>
      <c r="H28" s="39">
        <f t="shared" si="4"/>
        <v>93350.88</v>
      </c>
      <c r="I28" s="69">
        <f t="shared" si="4"/>
        <v>98018.424000000014</v>
      </c>
    </row>
    <row r="29" spans="1:9" s="12" customFormat="1" ht="20" customHeight="1" thickBot="1" x14ac:dyDescent="0.4">
      <c r="A29" s="11"/>
      <c r="B29" s="91" t="s">
        <v>5</v>
      </c>
      <c r="C29" s="92"/>
      <c r="D29" s="93">
        <f>C5</f>
        <v>0.26</v>
      </c>
      <c r="E29" s="93">
        <f t="shared" ref="E29:I29" si="5">D29</f>
        <v>0.26</v>
      </c>
      <c r="F29" s="93">
        <f t="shared" si="5"/>
        <v>0.26</v>
      </c>
      <c r="G29" s="93">
        <f t="shared" si="5"/>
        <v>0.26</v>
      </c>
      <c r="H29" s="93">
        <f t="shared" si="5"/>
        <v>0.26</v>
      </c>
      <c r="I29" s="94">
        <f t="shared" si="5"/>
        <v>0.26</v>
      </c>
    </row>
    <row r="30" spans="1:9" s="12" customFormat="1" ht="11" customHeight="1" x14ac:dyDescent="0.35">
      <c r="A30" s="11"/>
      <c r="B30" s="33"/>
      <c r="C30" s="20"/>
      <c r="D30" s="30"/>
      <c r="E30" s="31"/>
      <c r="F30" s="31"/>
      <c r="G30" s="31"/>
      <c r="H30" s="31"/>
      <c r="I30" s="31"/>
    </row>
    <row r="31" spans="1:9" s="12" customFormat="1" ht="20" customHeight="1" x14ac:dyDescent="0.35">
      <c r="A31" s="11"/>
      <c r="B31" s="36" t="s">
        <v>28</v>
      </c>
      <c r="C31" s="38"/>
      <c r="D31" s="58">
        <f t="shared" ref="D31:I31" si="6">D28*(1-D29)</f>
        <v>56832</v>
      </c>
      <c r="E31" s="58">
        <f t="shared" si="6"/>
        <v>59673.599999999999</v>
      </c>
      <c r="F31" s="58">
        <f t="shared" si="6"/>
        <v>62657.280000000013</v>
      </c>
      <c r="G31" s="58">
        <f t="shared" si="6"/>
        <v>65790.144</v>
      </c>
      <c r="H31" s="58">
        <f t="shared" si="6"/>
        <v>69079.651200000008</v>
      </c>
      <c r="I31" s="70">
        <f t="shared" si="6"/>
        <v>72533.633760000012</v>
      </c>
    </row>
    <row r="32" spans="1:9" s="12" customFormat="1" ht="20" customHeight="1" x14ac:dyDescent="0.35">
      <c r="A32" s="11"/>
      <c r="B32" s="36" t="s">
        <v>14</v>
      </c>
      <c r="C32" s="38"/>
      <c r="D32" s="24">
        <v>8521</v>
      </c>
      <c r="E32" s="39">
        <f t="shared" ref="E32:I32" si="7">D32*1.05</f>
        <v>8947.0500000000011</v>
      </c>
      <c r="F32" s="39">
        <f t="shared" si="7"/>
        <v>9394.402500000002</v>
      </c>
      <c r="G32" s="39">
        <f t="shared" si="7"/>
        <v>9864.1226250000018</v>
      </c>
      <c r="H32" s="39">
        <f t="shared" si="7"/>
        <v>10357.328756250003</v>
      </c>
      <c r="I32" s="69">
        <f t="shared" si="7"/>
        <v>10875.195194062504</v>
      </c>
    </row>
    <row r="33" spans="1:9" s="12" customFormat="1" ht="20" customHeight="1" x14ac:dyDescent="0.35">
      <c r="A33" s="11"/>
      <c r="B33" s="36" t="s">
        <v>15</v>
      </c>
      <c r="C33" s="38"/>
      <c r="D33" s="24">
        <v>-2200</v>
      </c>
      <c r="E33" s="58">
        <f t="shared" ref="E33:I33" si="8">D33*0.9</f>
        <v>-1980</v>
      </c>
      <c r="F33" s="58">
        <f t="shared" si="8"/>
        <v>-1782</v>
      </c>
      <c r="G33" s="58">
        <f t="shared" si="8"/>
        <v>-1603.8</v>
      </c>
      <c r="H33" s="58">
        <f t="shared" si="8"/>
        <v>-1443.42</v>
      </c>
      <c r="I33" s="70">
        <f t="shared" si="8"/>
        <v>-1299.0780000000002</v>
      </c>
    </row>
    <row r="34" spans="1:9" s="12" customFormat="1" ht="20" customHeight="1" thickBot="1" x14ac:dyDescent="0.4">
      <c r="A34" s="11"/>
      <c r="B34" s="91" t="s">
        <v>29</v>
      </c>
      <c r="C34" s="92"/>
      <c r="D34" s="95">
        <v>-11050</v>
      </c>
      <c r="E34" s="96">
        <f t="shared" ref="E34:I34" si="9">D34*1.045</f>
        <v>-11547.25</v>
      </c>
      <c r="F34" s="96">
        <f t="shared" si="9"/>
        <v>-12066.876249999999</v>
      </c>
      <c r="G34" s="96">
        <f t="shared" si="9"/>
        <v>-12609.885681249998</v>
      </c>
      <c r="H34" s="96">
        <f t="shared" si="9"/>
        <v>-13177.330536906247</v>
      </c>
      <c r="I34" s="97">
        <f t="shared" si="9"/>
        <v>-13770.310411067028</v>
      </c>
    </row>
    <row r="35" spans="1:9" s="12" customFormat="1" ht="20" customHeight="1" thickBot="1" x14ac:dyDescent="0.4">
      <c r="A35" s="11"/>
      <c r="B35" s="98" t="s">
        <v>30</v>
      </c>
      <c r="C35" s="99"/>
      <c r="D35" s="100">
        <f t="shared" ref="D35:I35" si="10">SUM(D31:D34)</f>
        <v>52103</v>
      </c>
      <c r="E35" s="100">
        <f t="shared" si="10"/>
        <v>55093.399999999994</v>
      </c>
      <c r="F35" s="100">
        <f t="shared" si="10"/>
        <v>58202.806250000009</v>
      </c>
      <c r="G35" s="100">
        <f t="shared" si="10"/>
        <v>61440.580943749999</v>
      </c>
      <c r="H35" s="100">
        <f t="shared" si="10"/>
        <v>64816.22941934377</v>
      </c>
      <c r="I35" s="101">
        <f t="shared" si="10"/>
        <v>68339.440542995493</v>
      </c>
    </row>
    <row r="36" spans="1:9" s="12" customFormat="1" ht="11" customHeight="1" x14ac:dyDescent="0.35">
      <c r="A36" s="11"/>
      <c r="B36" s="29"/>
      <c r="C36" s="20"/>
      <c r="D36" s="30"/>
      <c r="E36" s="31"/>
      <c r="F36" s="31"/>
      <c r="G36" s="31"/>
      <c r="H36" s="31"/>
      <c r="I36" s="31"/>
    </row>
    <row r="37" spans="1:9" s="12" customFormat="1" ht="20" customHeight="1" x14ac:dyDescent="0.35">
      <c r="A37" s="11"/>
      <c r="B37" s="36" t="s">
        <v>21</v>
      </c>
      <c r="C37" s="38"/>
      <c r="D37" s="59"/>
      <c r="E37" s="40">
        <v>0.1</v>
      </c>
      <c r="F37" s="40">
        <v>0.1</v>
      </c>
      <c r="G37" s="40">
        <v>0.1</v>
      </c>
      <c r="H37" s="40">
        <v>0.1</v>
      </c>
      <c r="I37" s="71">
        <v>0.1</v>
      </c>
    </row>
    <row r="38" spans="1:9" s="12" customFormat="1" ht="20" customHeight="1" thickBot="1" x14ac:dyDescent="0.4">
      <c r="A38" s="11"/>
      <c r="B38" s="91" t="s">
        <v>16</v>
      </c>
      <c r="C38" s="92"/>
      <c r="D38" s="102"/>
      <c r="E38" s="103">
        <f>E35/(1+E37)^(E26-D26)</f>
        <v>50084.909090909081</v>
      </c>
      <c r="F38" s="103">
        <f>F35/(1+F37)^(F26-D26)</f>
        <v>48101.492768595039</v>
      </c>
      <c r="G38" s="103">
        <f>G35/(1+G37)^(G26-D26)</f>
        <v>46161.217839030789</v>
      </c>
      <c r="H38" s="103">
        <f>H35/(1+H37)^(H26-D26)</f>
        <v>44270.356819441127</v>
      </c>
      <c r="I38" s="104">
        <f>I35/(1+I37)^(I26-D26)</f>
        <v>42433.415839079214</v>
      </c>
    </row>
    <row r="39" spans="1:9" s="12" customFormat="1" ht="11" customHeight="1" x14ac:dyDescent="0.35">
      <c r="A39" s="11"/>
      <c r="B39" s="18"/>
      <c r="C39" s="18"/>
      <c r="D39" s="18"/>
      <c r="E39" s="18"/>
      <c r="F39" s="18"/>
      <c r="G39" s="18"/>
      <c r="H39" s="18"/>
      <c r="I39" s="18"/>
    </row>
    <row r="40" spans="1:9" ht="20" customHeight="1" thickBot="1" x14ac:dyDescent="0.4">
      <c r="B40" s="98" t="s">
        <v>41</v>
      </c>
      <c r="C40" s="99"/>
      <c r="D40" s="105">
        <f>SUM(E38:I38)</f>
        <v>231051.39235705524</v>
      </c>
      <c r="E40" s="18"/>
      <c r="F40" s="18"/>
      <c r="G40" s="18"/>
      <c r="H40" s="18"/>
      <c r="I40" s="18"/>
    </row>
    <row r="41" spans="1:9" ht="20" customHeight="1" x14ac:dyDescent="0.35">
      <c r="B41" s="18"/>
      <c r="C41" s="18"/>
      <c r="D41" s="18"/>
      <c r="E41" s="18"/>
      <c r="F41" s="18"/>
      <c r="G41" s="18"/>
      <c r="H41" s="18"/>
      <c r="I41" s="18"/>
    </row>
    <row r="42" spans="1:9" s="47" customFormat="1" ht="25" customHeight="1" x14ac:dyDescent="0.45">
      <c r="B42" s="42" t="s">
        <v>39</v>
      </c>
      <c r="C42" s="42"/>
      <c r="D42" s="41"/>
      <c r="E42" s="41"/>
      <c r="F42" s="42" t="s">
        <v>32</v>
      </c>
      <c r="G42" s="42"/>
      <c r="H42" s="41"/>
      <c r="I42" s="42"/>
    </row>
    <row r="43" spans="1:9" ht="20" customHeight="1" x14ac:dyDescent="0.35">
      <c r="B43" s="51" t="s">
        <v>11</v>
      </c>
      <c r="C43" s="49"/>
      <c r="D43" s="72">
        <f>C6</f>
        <v>0.04</v>
      </c>
      <c r="E43" s="8"/>
    </row>
    <row r="44" spans="1:9" ht="20" customHeight="1" thickBot="1" x14ac:dyDescent="0.4">
      <c r="B44" s="52" t="s">
        <v>38</v>
      </c>
      <c r="C44" s="50">
        <f>I26</f>
        <v>2030</v>
      </c>
      <c r="D44" s="73">
        <f>I35*(1+D43)</f>
        <v>71073.018164715322</v>
      </c>
      <c r="E44" s="8"/>
      <c r="F44" s="91" t="s">
        <v>52</v>
      </c>
      <c r="G44" s="108"/>
      <c r="H44" s="79"/>
      <c r="I44" s="109">
        <f>C8</f>
        <v>46022</v>
      </c>
    </row>
    <row r="45" spans="1:9" ht="20" customHeight="1" x14ac:dyDescent="0.35">
      <c r="B45" s="51" t="s">
        <v>31</v>
      </c>
      <c r="C45" s="50">
        <f>I26</f>
        <v>2030</v>
      </c>
      <c r="D45" s="73">
        <f>D44/(I37-D43)</f>
        <v>1184550.3027452552</v>
      </c>
      <c r="E45" s="8"/>
      <c r="F45" s="18"/>
      <c r="G45" s="18"/>
      <c r="H45" s="8"/>
      <c r="I45" s="19"/>
    </row>
    <row r="46" spans="1:9" ht="20" customHeight="1" thickBot="1" x14ac:dyDescent="0.4">
      <c r="B46" s="106" t="s">
        <v>42</v>
      </c>
      <c r="C46" s="78"/>
      <c r="D46" s="107">
        <f>D45/(1+I37)^(I26-D26)</f>
        <v>735512.54121070635</v>
      </c>
      <c r="E46" s="8"/>
      <c r="F46" s="36" t="s">
        <v>44</v>
      </c>
      <c r="G46" s="55"/>
      <c r="H46" s="22"/>
      <c r="I46" s="74">
        <v>9280</v>
      </c>
    </row>
    <row r="47" spans="1:9" ht="20" customHeight="1" x14ac:dyDescent="0.35">
      <c r="B47" s="18"/>
      <c r="C47" s="8"/>
      <c r="D47" s="18"/>
      <c r="E47" s="8"/>
      <c r="F47" s="36" t="s">
        <v>45</v>
      </c>
      <c r="G47" s="55"/>
      <c r="H47" s="22"/>
      <c r="I47" s="74">
        <v>4760</v>
      </c>
    </row>
    <row r="48" spans="1:9" ht="20" customHeight="1" thickBot="1" x14ac:dyDescent="0.4">
      <c r="B48" s="116" t="s">
        <v>43</v>
      </c>
      <c r="C48" s="78"/>
      <c r="D48" s="107">
        <f>D40+D46</f>
        <v>966563.93356776156</v>
      </c>
      <c r="E48" s="8"/>
      <c r="F48" s="91" t="s">
        <v>46</v>
      </c>
      <c r="G48" s="108"/>
      <c r="H48" s="79"/>
      <c r="I48" s="111">
        <v>89410</v>
      </c>
    </row>
    <row r="49" spans="2:9" ht="20" customHeight="1" thickBot="1" x14ac:dyDescent="0.4">
      <c r="B49" s="8"/>
      <c r="C49" s="8"/>
      <c r="D49" s="8"/>
      <c r="E49" s="8"/>
      <c r="F49" s="91" t="s">
        <v>47</v>
      </c>
      <c r="G49" s="108"/>
      <c r="H49" s="79"/>
      <c r="I49" s="110">
        <f>SUM(I46:I48)</f>
        <v>103450</v>
      </c>
    </row>
    <row r="50" spans="2:9" s="47" customFormat="1" ht="25" customHeight="1" x14ac:dyDescent="0.45">
      <c r="B50" s="42" t="s">
        <v>40</v>
      </c>
      <c r="C50" s="42"/>
      <c r="D50" s="42"/>
      <c r="E50" s="41"/>
      <c r="F50" s="54"/>
      <c r="G50" s="42"/>
      <c r="H50" s="41"/>
      <c r="I50" s="48"/>
    </row>
    <row r="51" spans="2:9" ht="20" customHeight="1" x14ac:dyDescent="0.35">
      <c r="B51" s="56" t="s">
        <v>17</v>
      </c>
      <c r="C51" s="57"/>
      <c r="D51" s="76">
        <f>C7</f>
        <v>9</v>
      </c>
      <c r="E51" s="8"/>
      <c r="F51" s="36" t="s">
        <v>48</v>
      </c>
      <c r="G51" s="55"/>
      <c r="H51" s="22"/>
      <c r="I51" s="74">
        <v>36010</v>
      </c>
    </row>
    <row r="52" spans="2:9" ht="20" customHeight="1" thickBot="1" x14ac:dyDescent="0.4">
      <c r="B52" s="114" t="s">
        <v>31</v>
      </c>
      <c r="C52" s="115">
        <f>I26</f>
        <v>2030</v>
      </c>
      <c r="D52" s="97">
        <f>I27*D51</f>
        <v>980042.57274656266</v>
      </c>
      <c r="E52" s="8"/>
      <c r="F52" s="36" t="s">
        <v>49</v>
      </c>
      <c r="G52" s="55"/>
      <c r="H52" s="22"/>
      <c r="I52" s="74">
        <v>28340</v>
      </c>
    </row>
    <row r="53" spans="2:9" ht="20" customHeight="1" thickBot="1" x14ac:dyDescent="0.4">
      <c r="B53" s="98" t="s">
        <v>42</v>
      </c>
      <c r="C53" s="92"/>
      <c r="D53" s="101">
        <f>D52/(1+I37)^(I26-D26)</f>
        <v>608529.33092409384</v>
      </c>
      <c r="E53" s="8"/>
      <c r="F53" s="91" t="s">
        <v>50</v>
      </c>
      <c r="G53" s="108"/>
      <c r="H53" s="79"/>
      <c r="I53" s="111">
        <v>211000</v>
      </c>
    </row>
    <row r="54" spans="2:9" ht="20" customHeight="1" thickBot="1" x14ac:dyDescent="0.4">
      <c r="B54" s="18"/>
      <c r="C54" s="18"/>
      <c r="D54" s="18"/>
      <c r="E54" s="8"/>
      <c r="F54" s="91" t="s">
        <v>51</v>
      </c>
      <c r="G54" s="108"/>
      <c r="H54" s="79"/>
      <c r="I54" s="110">
        <f>SUM(I51:I53)</f>
        <v>275350</v>
      </c>
    </row>
    <row r="55" spans="2:9" ht="20" customHeight="1" thickBot="1" x14ac:dyDescent="0.4">
      <c r="B55" s="98" t="s">
        <v>43</v>
      </c>
      <c r="C55" s="92"/>
      <c r="D55" s="101">
        <f>D40+D53</f>
        <v>839580.72328114905</v>
      </c>
      <c r="E55" s="8"/>
      <c r="F55" s="53"/>
      <c r="G55" s="18"/>
      <c r="H55" s="8"/>
      <c r="I55" s="21"/>
    </row>
    <row r="56" spans="2:9" ht="20" customHeight="1" thickBot="1" x14ac:dyDescent="0.4">
      <c r="E56" s="8"/>
      <c r="F56" s="98" t="s">
        <v>32</v>
      </c>
      <c r="G56" s="112"/>
      <c r="H56" s="79"/>
      <c r="I56" s="113">
        <f>I49-I54</f>
        <v>-171900</v>
      </c>
    </row>
    <row r="57" spans="2:9" ht="20" customHeight="1" x14ac:dyDescent="0.35">
      <c r="B57" s="8"/>
      <c r="C57" s="8"/>
      <c r="D57" s="8"/>
      <c r="E57" s="18"/>
      <c r="F57" s="8"/>
      <c r="G57" s="8"/>
      <c r="H57" s="8"/>
      <c r="I57" s="8"/>
    </row>
    <row r="58" spans="2:9" s="47" customFormat="1" ht="25" customHeight="1" x14ac:dyDescent="0.45">
      <c r="E58" s="41"/>
      <c r="F58" s="42" t="s">
        <v>8</v>
      </c>
      <c r="G58" s="41"/>
      <c r="H58" s="41"/>
      <c r="I58" s="42"/>
    </row>
    <row r="59" spans="2:9" ht="20" customHeight="1" x14ac:dyDescent="0.35">
      <c r="E59" s="8"/>
      <c r="F59" s="51" t="s">
        <v>33</v>
      </c>
      <c r="G59" s="60"/>
      <c r="H59" s="49"/>
      <c r="I59" s="75">
        <v>7280</v>
      </c>
    </row>
    <row r="60" spans="2:9" ht="20" customHeight="1" thickBot="1" x14ac:dyDescent="0.4">
      <c r="E60" s="8"/>
      <c r="F60" s="117" t="s">
        <v>34</v>
      </c>
      <c r="G60" s="118"/>
      <c r="H60" s="119"/>
      <c r="I60" s="120">
        <v>65</v>
      </c>
    </row>
    <row r="61" spans="2:9" ht="20" customHeight="1" thickBot="1" x14ac:dyDescent="0.4">
      <c r="E61" s="8"/>
      <c r="F61" s="106" t="s">
        <v>35</v>
      </c>
      <c r="G61" s="121"/>
      <c r="H61" s="78"/>
      <c r="I61" s="122">
        <f>SUM(I59:I60)</f>
        <v>7345</v>
      </c>
    </row>
    <row r="62" spans="2:9" x14ac:dyDescent="0.35">
      <c r="E62" s="14"/>
    </row>
    <row r="63" spans="2:9" s="7" customFormat="1" ht="50" customHeight="1" x14ac:dyDescent="0.25">
      <c r="B63" s="132" t="s">
        <v>0</v>
      </c>
      <c r="C63" s="132"/>
      <c r="D63" s="132"/>
      <c r="E63" s="132"/>
      <c r="F63" s="132"/>
      <c r="G63" s="132"/>
      <c r="H63" s="132"/>
      <c r="I63" s="132"/>
    </row>
  </sheetData>
  <mergeCells count="5">
    <mergeCell ref="B63:I63"/>
    <mergeCell ref="E8:F9"/>
    <mergeCell ref="G8:G9"/>
    <mergeCell ref="E5:F6"/>
    <mergeCell ref="G5:G6"/>
  </mergeCells>
  <phoneticPr fontId="8" type="noConversion"/>
  <hyperlinks>
    <hyperlink ref="B63:I63" r:id="rId1" display="CLICK HERE TO CREATE IN SMARTSHEET" xr:uid="{2EC857BD-EF1D-418D-B8B7-9AF93AC164BD}"/>
  </hyperlinks>
  <pageMargins left="0.3" right="0.3" top="0.3" bottom="0.3" header="0" footer="0"/>
  <pageSetup scale="80" fitToHeight="0" orientation="portrait" horizontalDpi="0" verticalDpi="0"/>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9606C-0DB8-F44F-BF6B-6EF905324F63}">
  <sheetPr>
    <tabColor theme="3" tint="0.79998168889431442"/>
    <outlinePr summaryBelow="0"/>
    <pageSetUpPr fitToPage="1"/>
  </sheetPr>
  <dimension ref="A1:I61"/>
  <sheetViews>
    <sheetView showGridLines="0" workbookViewId="0">
      <pane ySplit="2" topLeftCell="A3" activePane="bottomLeft" state="frozen"/>
      <selection pane="bottomLeft" activeCell="C4" sqref="C4"/>
    </sheetView>
  </sheetViews>
  <sheetFormatPr defaultColWidth="8.81640625" defaultRowHeight="14.5" x14ac:dyDescent="0.35"/>
  <cols>
    <col min="1" max="1" width="3.36328125" style="1" customWidth="1"/>
    <col min="2" max="2" width="27.6328125" style="1" customWidth="1"/>
    <col min="3" max="9" width="12.81640625" style="1" customWidth="1"/>
    <col min="10" max="10" width="3.36328125" style="1" customWidth="1"/>
    <col min="11" max="16384" width="8.81640625" style="1"/>
  </cols>
  <sheetData>
    <row r="1" spans="1:9" s="2" customFormat="1" ht="42" customHeight="1" x14ac:dyDescent="0.35">
      <c r="B1" s="3" t="s">
        <v>18</v>
      </c>
    </row>
    <row r="2" spans="1:9" s="7" customFormat="1" ht="25" customHeight="1" x14ac:dyDescent="0.25">
      <c r="B2" s="13" t="s">
        <v>12</v>
      </c>
      <c r="C2" s="6"/>
      <c r="D2" s="6"/>
      <c r="E2" s="6"/>
      <c r="F2" s="6"/>
    </row>
    <row r="3" spans="1:9" s="43" customFormat="1" ht="25" customHeight="1" x14ac:dyDescent="0.35">
      <c r="B3" s="41" t="s">
        <v>4</v>
      </c>
      <c r="C3" s="41"/>
      <c r="E3" s="42" t="s">
        <v>10</v>
      </c>
      <c r="F3" s="42"/>
      <c r="G3" s="42"/>
    </row>
    <row r="4" spans="1:9" s="7" customFormat="1" ht="20" customHeight="1" x14ac:dyDescent="0.25">
      <c r="B4" s="9" t="s">
        <v>5</v>
      </c>
      <c r="C4" s="62">
        <v>0</v>
      </c>
      <c r="E4" s="128" t="s">
        <v>36</v>
      </c>
      <c r="F4" s="128"/>
      <c r="G4" s="130" t="str">
        <f>IFERROR((D47-I55)/I60,"0")</f>
        <v>0</v>
      </c>
    </row>
    <row r="5" spans="1:9" s="7" customFormat="1" ht="20" customHeight="1" thickBot="1" x14ac:dyDescent="0.3">
      <c r="B5" s="9" t="s">
        <v>11</v>
      </c>
      <c r="C5" s="62">
        <v>0</v>
      </c>
      <c r="E5" s="129"/>
      <c r="F5" s="129"/>
      <c r="G5" s="131"/>
    </row>
    <row r="6" spans="1:9" s="7" customFormat="1" ht="20" customHeight="1" x14ac:dyDescent="0.25">
      <c r="B6" s="9" t="s">
        <v>9</v>
      </c>
      <c r="C6" s="63">
        <v>0</v>
      </c>
      <c r="E6" s="123"/>
      <c r="F6" s="123"/>
    </row>
    <row r="7" spans="1:9" s="7" customFormat="1" ht="20" customHeight="1" x14ac:dyDescent="0.25">
      <c r="B7" s="9" t="s">
        <v>6</v>
      </c>
      <c r="C7" s="64">
        <v>46022</v>
      </c>
      <c r="E7" s="124" t="s">
        <v>37</v>
      </c>
      <c r="F7" s="124"/>
      <c r="G7" s="126" t="str">
        <f>IFERROR((D54-I55)/I60,"0")</f>
        <v>0</v>
      </c>
    </row>
    <row r="8" spans="1:9" s="7" customFormat="1" ht="20" customHeight="1" thickBot="1" x14ac:dyDescent="0.3">
      <c r="B8" s="10" t="s">
        <v>7</v>
      </c>
      <c r="C8" s="77">
        <v>46022</v>
      </c>
      <c r="E8" s="125"/>
      <c r="F8" s="125"/>
      <c r="G8" s="127"/>
    </row>
    <row r="9" spans="1:9" ht="15" customHeight="1" x14ac:dyDescent="0.35"/>
    <row r="10" spans="1:9" s="44" customFormat="1" ht="25" customHeight="1" x14ac:dyDescent="0.45">
      <c r="B10" s="42" t="s">
        <v>23</v>
      </c>
      <c r="C10" s="45"/>
      <c r="D10" s="45"/>
      <c r="E10" s="45"/>
      <c r="F10" s="45"/>
      <c r="G10" s="45"/>
      <c r="H10" s="45"/>
      <c r="I10" s="45"/>
    </row>
    <row r="11" spans="1:9" s="12" customFormat="1" ht="20" customHeight="1" x14ac:dyDescent="0.35">
      <c r="A11" s="11"/>
      <c r="B11" s="23" t="s">
        <v>19</v>
      </c>
      <c r="C11" s="65">
        <v>0</v>
      </c>
      <c r="D11" s="15"/>
      <c r="E11" s="15"/>
      <c r="F11" s="15"/>
      <c r="G11" s="15"/>
      <c r="H11" s="15"/>
      <c r="I11" s="15"/>
    </row>
    <row r="12" spans="1:9" s="12" customFormat="1" ht="20" customHeight="1" x14ac:dyDescent="0.35">
      <c r="A12" s="11"/>
      <c r="B12" s="23" t="s">
        <v>22</v>
      </c>
      <c r="C12" s="66">
        <v>5</v>
      </c>
      <c r="D12" s="15"/>
      <c r="E12" s="15"/>
      <c r="F12" s="15"/>
      <c r="G12" s="15"/>
      <c r="H12" s="15"/>
      <c r="I12" s="15"/>
    </row>
    <row r="13" spans="1:9" s="12" customFormat="1" ht="20" customHeight="1" thickBot="1" x14ac:dyDescent="0.4">
      <c r="A13" s="11"/>
      <c r="B13" s="82" t="s">
        <v>21</v>
      </c>
      <c r="C13" s="83">
        <v>0.1</v>
      </c>
      <c r="D13" s="15"/>
      <c r="E13" s="15"/>
      <c r="F13" s="15"/>
      <c r="G13" s="15"/>
      <c r="H13" s="15"/>
      <c r="I13" s="15"/>
    </row>
    <row r="14" spans="1:9" s="12" customFormat="1" ht="20" customHeight="1" thickBot="1" x14ac:dyDescent="0.4">
      <c r="A14" s="11"/>
      <c r="B14" s="80" t="s">
        <v>20</v>
      </c>
      <c r="C14" s="81">
        <f>-(PV(C13,C12,C11))</f>
        <v>0</v>
      </c>
      <c r="D14" s="15"/>
      <c r="E14" s="15"/>
      <c r="F14" s="15"/>
      <c r="G14" s="15"/>
      <c r="H14" s="15"/>
      <c r="I14" s="15"/>
    </row>
    <row r="15" spans="1:9" s="12" customFormat="1" ht="20" customHeight="1" x14ac:dyDescent="0.35">
      <c r="A15" s="11"/>
      <c r="B15" s="16"/>
      <c r="C15" s="17"/>
      <c r="D15" s="15"/>
      <c r="E15" s="15"/>
      <c r="F15" s="15"/>
      <c r="G15" s="15"/>
      <c r="H15" s="15"/>
      <c r="I15" s="15"/>
    </row>
    <row r="16" spans="1:9" s="44" customFormat="1" ht="25" customHeight="1" x14ac:dyDescent="0.35">
      <c r="B16" s="42" t="s">
        <v>24</v>
      </c>
      <c r="C16" s="46"/>
      <c r="D16" s="46"/>
      <c r="E16" s="46"/>
      <c r="F16" s="46"/>
      <c r="G16" s="46"/>
      <c r="H16" s="46"/>
      <c r="I16" s="46"/>
    </row>
    <row r="17" spans="1:9" s="12" customFormat="1" ht="20" customHeight="1" x14ac:dyDescent="0.35">
      <c r="A17" s="11"/>
      <c r="B17" s="28" t="s">
        <v>25</v>
      </c>
      <c r="C17" s="27">
        <v>1</v>
      </c>
      <c r="D17" s="27">
        <f t="shared" ref="D17:G17" si="0">C17+1</f>
        <v>2</v>
      </c>
      <c r="E17" s="27">
        <f t="shared" si="0"/>
        <v>3</v>
      </c>
      <c r="F17" s="27">
        <f t="shared" si="0"/>
        <v>4</v>
      </c>
      <c r="G17" s="27">
        <f t="shared" si="0"/>
        <v>5</v>
      </c>
      <c r="H17" s="18"/>
      <c r="I17" s="18"/>
    </row>
    <row r="18" spans="1:9" s="12" customFormat="1" ht="20" customHeight="1" x14ac:dyDescent="0.35">
      <c r="A18" s="11"/>
      <c r="B18" s="25" t="s">
        <v>19</v>
      </c>
      <c r="C18" s="26">
        <v>0</v>
      </c>
      <c r="D18" s="26">
        <v>0</v>
      </c>
      <c r="E18" s="26">
        <v>0</v>
      </c>
      <c r="F18" s="26">
        <v>0</v>
      </c>
      <c r="G18" s="67">
        <v>0</v>
      </c>
      <c r="H18" s="18"/>
      <c r="I18" s="18"/>
    </row>
    <row r="19" spans="1:9" s="12" customFormat="1" ht="20" customHeight="1" thickBot="1" x14ac:dyDescent="0.4">
      <c r="A19" s="11"/>
      <c r="B19" s="84" t="s">
        <v>21</v>
      </c>
      <c r="C19" s="85">
        <v>0.1</v>
      </c>
      <c r="D19" s="85">
        <v>0.1</v>
      </c>
      <c r="E19" s="85">
        <v>0.1</v>
      </c>
      <c r="F19" s="85">
        <v>0.1</v>
      </c>
      <c r="G19" s="86">
        <v>0.1</v>
      </c>
      <c r="H19" s="18"/>
      <c r="I19" s="18"/>
    </row>
    <row r="20" spans="1:9" s="12" customFormat="1" ht="20" customHeight="1" thickBot="1" x14ac:dyDescent="0.4">
      <c r="A20" s="11"/>
      <c r="B20" s="87" t="s">
        <v>20</v>
      </c>
      <c r="C20" s="88">
        <f t="shared" ref="C20:G20" si="1">C18/(1+C19)^C17</f>
        <v>0</v>
      </c>
      <c r="D20" s="88">
        <f t="shared" si="1"/>
        <v>0</v>
      </c>
      <c r="E20" s="88">
        <f t="shared" si="1"/>
        <v>0</v>
      </c>
      <c r="F20" s="88">
        <f t="shared" si="1"/>
        <v>0</v>
      </c>
      <c r="G20" s="89">
        <f t="shared" si="1"/>
        <v>0</v>
      </c>
      <c r="H20" s="18"/>
      <c r="I20" s="18"/>
    </row>
    <row r="21" spans="1:9" s="12" customFormat="1" ht="11" customHeight="1" x14ac:dyDescent="0.35">
      <c r="A21" s="11"/>
      <c r="B21" s="18"/>
      <c r="C21" s="18"/>
      <c r="D21" s="18"/>
      <c r="E21" s="18"/>
      <c r="F21" s="18"/>
      <c r="G21" s="18"/>
      <c r="H21" s="18"/>
      <c r="I21" s="18"/>
    </row>
    <row r="22" spans="1:9" s="12" customFormat="1" ht="20" customHeight="1" thickBot="1" x14ac:dyDescent="0.4">
      <c r="A22" s="11"/>
      <c r="B22" s="87" t="s">
        <v>26</v>
      </c>
      <c r="C22" s="90">
        <f>SUM(C20:G20)</f>
        <v>0</v>
      </c>
      <c r="D22" s="18"/>
      <c r="E22" s="18"/>
      <c r="F22" s="18"/>
      <c r="G22" s="18"/>
      <c r="H22" s="18"/>
      <c r="I22" s="18"/>
    </row>
    <row r="23" spans="1:9" s="12" customFormat="1" ht="20" customHeight="1" x14ac:dyDescent="0.35">
      <c r="A23" s="11"/>
      <c r="B23" s="18"/>
      <c r="C23" s="18"/>
      <c r="D23" s="18"/>
      <c r="E23" s="18"/>
      <c r="F23" s="18"/>
      <c r="G23" s="18"/>
      <c r="H23" s="18"/>
      <c r="I23" s="18"/>
    </row>
    <row r="24" spans="1:9" s="44" customFormat="1" ht="25" customHeight="1" x14ac:dyDescent="0.35">
      <c r="B24" s="42" t="s">
        <v>27</v>
      </c>
      <c r="C24" s="42"/>
      <c r="D24" s="42"/>
      <c r="E24" s="42"/>
      <c r="F24" s="42"/>
      <c r="G24" s="42"/>
      <c r="H24" s="42"/>
      <c r="I24" s="42"/>
    </row>
    <row r="25" spans="1:9" s="12" customFormat="1" ht="20" customHeight="1" x14ac:dyDescent="0.35">
      <c r="A25" s="11"/>
      <c r="B25" s="29" t="s">
        <v>22</v>
      </c>
      <c r="C25" s="20"/>
      <c r="D25" s="30">
        <f>YEAR(C8)</f>
        <v>2025</v>
      </c>
      <c r="E25" s="31">
        <f t="shared" ref="E25:I25" si="2">D25+1</f>
        <v>2026</v>
      </c>
      <c r="F25" s="31">
        <f t="shared" si="2"/>
        <v>2027</v>
      </c>
      <c r="G25" s="31">
        <f t="shared" si="2"/>
        <v>2028</v>
      </c>
      <c r="H25" s="31">
        <f t="shared" si="2"/>
        <v>2029</v>
      </c>
      <c r="I25" s="31">
        <f t="shared" si="2"/>
        <v>2030</v>
      </c>
    </row>
    <row r="26" spans="1:9" s="12" customFormat="1" ht="20" customHeight="1" x14ac:dyDescent="0.35">
      <c r="A26" s="11"/>
      <c r="B26" s="34" t="s">
        <v>13</v>
      </c>
      <c r="C26" s="37"/>
      <c r="D26" s="32">
        <v>1</v>
      </c>
      <c r="E26" s="35">
        <f t="shared" ref="E26:I26" si="3">D26*1.05</f>
        <v>1.05</v>
      </c>
      <c r="F26" s="35">
        <f t="shared" si="3"/>
        <v>1.1025</v>
      </c>
      <c r="G26" s="35">
        <f t="shared" si="3"/>
        <v>1.1576250000000001</v>
      </c>
      <c r="H26" s="35">
        <f t="shared" si="3"/>
        <v>1.2155062500000002</v>
      </c>
      <c r="I26" s="68">
        <f t="shared" si="3"/>
        <v>1.2762815625000004</v>
      </c>
    </row>
    <row r="27" spans="1:9" s="12" customFormat="1" ht="20" customHeight="1" x14ac:dyDescent="0.35">
      <c r="A27" s="11"/>
      <c r="B27" s="36" t="s">
        <v>3</v>
      </c>
      <c r="C27" s="38"/>
      <c r="D27" s="39">
        <f t="shared" ref="D27:I27" si="4">D26-D31</f>
        <v>0</v>
      </c>
      <c r="E27" s="39">
        <f t="shared" si="4"/>
        <v>0</v>
      </c>
      <c r="F27" s="39">
        <f t="shared" si="4"/>
        <v>0</v>
      </c>
      <c r="G27" s="39">
        <f t="shared" si="4"/>
        <v>0</v>
      </c>
      <c r="H27" s="39">
        <f t="shared" si="4"/>
        <v>0</v>
      </c>
      <c r="I27" s="69">
        <f t="shared" si="4"/>
        <v>0</v>
      </c>
    </row>
    <row r="28" spans="1:9" s="12" customFormat="1" ht="20" customHeight="1" thickBot="1" x14ac:dyDescent="0.4">
      <c r="A28" s="11"/>
      <c r="B28" s="91" t="s">
        <v>5</v>
      </c>
      <c r="C28" s="92"/>
      <c r="D28" s="93">
        <f>C4</f>
        <v>0</v>
      </c>
      <c r="E28" s="93">
        <f t="shared" ref="E28:I28" si="5">D28</f>
        <v>0</v>
      </c>
      <c r="F28" s="93">
        <f t="shared" si="5"/>
        <v>0</v>
      </c>
      <c r="G28" s="93">
        <f t="shared" si="5"/>
        <v>0</v>
      </c>
      <c r="H28" s="93">
        <f t="shared" si="5"/>
        <v>0</v>
      </c>
      <c r="I28" s="94">
        <f t="shared" si="5"/>
        <v>0</v>
      </c>
    </row>
    <row r="29" spans="1:9" s="12" customFormat="1" ht="11" customHeight="1" x14ac:dyDescent="0.35">
      <c r="A29" s="11"/>
      <c r="B29" s="33"/>
      <c r="C29" s="20"/>
      <c r="D29" s="30"/>
      <c r="E29" s="31"/>
      <c r="F29" s="31"/>
      <c r="G29" s="31"/>
      <c r="H29" s="31"/>
      <c r="I29" s="31"/>
    </row>
    <row r="30" spans="1:9" s="12" customFormat="1" ht="20" customHeight="1" x14ac:dyDescent="0.35">
      <c r="A30" s="11"/>
      <c r="B30" s="36" t="s">
        <v>28</v>
      </c>
      <c r="C30" s="38"/>
      <c r="D30" s="58">
        <f t="shared" ref="D30:I30" si="6">D27*(1-D28)</f>
        <v>0</v>
      </c>
      <c r="E30" s="58">
        <f t="shared" si="6"/>
        <v>0</v>
      </c>
      <c r="F30" s="58">
        <f t="shared" si="6"/>
        <v>0</v>
      </c>
      <c r="G30" s="58">
        <f t="shared" si="6"/>
        <v>0</v>
      </c>
      <c r="H30" s="58">
        <f t="shared" si="6"/>
        <v>0</v>
      </c>
      <c r="I30" s="70">
        <f t="shared" si="6"/>
        <v>0</v>
      </c>
    </row>
    <row r="31" spans="1:9" s="12" customFormat="1" ht="20" customHeight="1" x14ac:dyDescent="0.35">
      <c r="A31" s="11"/>
      <c r="B31" s="36" t="s">
        <v>14</v>
      </c>
      <c r="C31" s="38"/>
      <c r="D31" s="24">
        <v>1</v>
      </c>
      <c r="E31" s="39">
        <f t="shared" ref="E31:I31" si="7">D31*1.05</f>
        <v>1.05</v>
      </c>
      <c r="F31" s="39">
        <f t="shared" si="7"/>
        <v>1.1025</v>
      </c>
      <c r="G31" s="39">
        <f t="shared" si="7"/>
        <v>1.1576250000000001</v>
      </c>
      <c r="H31" s="39">
        <f t="shared" si="7"/>
        <v>1.2155062500000002</v>
      </c>
      <c r="I31" s="69">
        <f t="shared" si="7"/>
        <v>1.2762815625000004</v>
      </c>
    </row>
    <row r="32" spans="1:9" s="12" customFormat="1" ht="20" customHeight="1" x14ac:dyDescent="0.35">
      <c r="A32" s="11"/>
      <c r="B32" s="36" t="s">
        <v>15</v>
      </c>
      <c r="C32" s="38"/>
      <c r="D32" s="24">
        <v>1</v>
      </c>
      <c r="E32" s="58">
        <f t="shared" ref="E32:I32" si="8">D32*0.9</f>
        <v>0.9</v>
      </c>
      <c r="F32" s="58">
        <f t="shared" si="8"/>
        <v>0.81</v>
      </c>
      <c r="G32" s="58">
        <f t="shared" si="8"/>
        <v>0.72900000000000009</v>
      </c>
      <c r="H32" s="58">
        <f t="shared" si="8"/>
        <v>0.65610000000000013</v>
      </c>
      <c r="I32" s="70">
        <f t="shared" si="8"/>
        <v>0.59049000000000018</v>
      </c>
    </row>
    <row r="33" spans="1:9" s="12" customFormat="1" ht="20" customHeight="1" thickBot="1" x14ac:dyDescent="0.4">
      <c r="A33" s="11"/>
      <c r="B33" s="91" t="s">
        <v>29</v>
      </c>
      <c r="C33" s="92"/>
      <c r="D33" s="95">
        <v>1</v>
      </c>
      <c r="E33" s="96">
        <f t="shared" ref="E33:I33" si="9">D33*1.045</f>
        <v>1.0449999999999999</v>
      </c>
      <c r="F33" s="96">
        <f t="shared" si="9"/>
        <v>1.0920249999999998</v>
      </c>
      <c r="G33" s="96">
        <f t="shared" si="9"/>
        <v>1.1411661249999998</v>
      </c>
      <c r="H33" s="96">
        <f t="shared" si="9"/>
        <v>1.1925186006249997</v>
      </c>
      <c r="I33" s="97">
        <f t="shared" si="9"/>
        <v>1.2461819376531247</v>
      </c>
    </row>
    <row r="34" spans="1:9" s="12" customFormat="1" ht="20" customHeight="1" thickBot="1" x14ac:dyDescent="0.4">
      <c r="A34" s="11"/>
      <c r="B34" s="98" t="s">
        <v>30</v>
      </c>
      <c r="C34" s="99"/>
      <c r="D34" s="100">
        <f t="shared" ref="D34:I34" si="10">SUM(D30:D33)</f>
        <v>3</v>
      </c>
      <c r="E34" s="100">
        <f t="shared" si="10"/>
        <v>2.9950000000000001</v>
      </c>
      <c r="F34" s="100">
        <f t="shared" si="10"/>
        <v>3.0045250000000001</v>
      </c>
      <c r="G34" s="100">
        <f t="shared" si="10"/>
        <v>3.0277911250000002</v>
      </c>
      <c r="H34" s="100">
        <f t="shared" si="10"/>
        <v>3.0641248506250003</v>
      </c>
      <c r="I34" s="101">
        <f t="shared" si="10"/>
        <v>3.1129535001531252</v>
      </c>
    </row>
    <row r="35" spans="1:9" s="12" customFormat="1" ht="11" customHeight="1" x14ac:dyDescent="0.35">
      <c r="A35" s="11"/>
      <c r="B35" s="29"/>
      <c r="C35" s="20"/>
      <c r="D35" s="30"/>
      <c r="E35" s="31"/>
      <c r="F35" s="31"/>
      <c r="G35" s="31"/>
      <c r="H35" s="31"/>
      <c r="I35" s="31"/>
    </row>
    <row r="36" spans="1:9" s="12" customFormat="1" ht="20" customHeight="1" x14ac:dyDescent="0.35">
      <c r="A36" s="11"/>
      <c r="B36" s="36" t="s">
        <v>21</v>
      </c>
      <c r="C36" s="38"/>
      <c r="D36" s="59"/>
      <c r="E36" s="40">
        <v>0.1</v>
      </c>
      <c r="F36" s="40">
        <v>0.1</v>
      </c>
      <c r="G36" s="40">
        <v>0.1</v>
      </c>
      <c r="H36" s="40">
        <v>0.1</v>
      </c>
      <c r="I36" s="71">
        <v>0.1</v>
      </c>
    </row>
    <row r="37" spans="1:9" s="12" customFormat="1" ht="20" customHeight="1" thickBot="1" x14ac:dyDescent="0.4">
      <c r="A37" s="11"/>
      <c r="B37" s="91" t="s">
        <v>16</v>
      </c>
      <c r="C37" s="92"/>
      <c r="D37" s="102"/>
      <c r="E37" s="103">
        <f>E34/(1+E36)^(E25-D25)</f>
        <v>2.7227272727272727</v>
      </c>
      <c r="F37" s="103">
        <f>F34/(1+F36)^(F25-D25)</f>
        <v>2.4830785123966939</v>
      </c>
      <c r="G37" s="103">
        <f>G34/(1+G36)^(G25-D25)</f>
        <v>2.2748242862509387</v>
      </c>
      <c r="H37" s="103">
        <f>H34/(1+H36)^(H25-D25)</f>
        <v>2.0928385018953621</v>
      </c>
      <c r="I37" s="104">
        <f>I34/(1+I36)^(I25-D25)</f>
        <v>1.9328992059367058</v>
      </c>
    </row>
    <row r="38" spans="1:9" s="12" customFormat="1" ht="11" customHeight="1" x14ac:dyDescent="0.35">
      <c r="A38" s="11"/>
      <c r="B38" s="18"/>
      <c r="C38" s="18"/>
      <c r="D38" s="18"/>
      <c r="E38" s="18"/>
      <c r="F38" s="18"/>
      <c r="G38" s="18"/>
      <c r="H38" s="18"/>
      <c r="I38" s="18"/>
    </row>
    <row r="39" spans="1:9" ht="20" customHeight="1" thickBot="1" x14ac:dyDescent="0.4">
      <c r="B39" s="98" t="s">
        <v>41</v>
      </c>
      <c r="C39" s="99"/>
      <c r="D39" s="105">
        <f>SUM(E37:I37)</f>
        <v>11.506367779206975</v>
      </c>
      <c r="E39" s="18"/>
      <c r="F39" s="18"/>
      <c r="G39" s="18"/>
      <c r="H39" s="18"/>
      <c r="I39" s="18"/>
    </row>
    <row r="40" spans="1:9" ht="20" customHeight="1" x14ac:dyDescent="0.35">
      <c r="B40" s="18"/>
      <c r="C40" s="18"/>
      <c r="D40" s="18"/>
      <c r="E40" s="18"/>
      <c r="F40" s="18"/>
      <c r="G40" s="18"/>
      <c r="H40" s="18"/>
      <c r="I40" s="18"/>
    </row>
    <row r="41" spans="1:9" s="47" customFormat="1" ht="25" customHeight="1" x14ac:dyDescent="0.45">
      <c r="B41" s="42" t="s">
        <v>39</v>
      </c>
      <c r="C41" s="42"/>
      <c r="D41" s="41"/>
      <c r="E41" s="41"/>
      <c r="F41" s="42" t="s">
        <v>32</v>
      </c>
      <c r="G41" s="42"/>
      <c r="H41" s="41"/>
      <c r="I41" s="42"/>
    </row>
    <row r="42" spans="1:9" ht="20" customHeight="1" x14ac:dyDescent="0.35">
      <c r="B42" s="51" t="s">
        <v>11</v>
      </c>
      <c r="C42" s="49"/>
      <c r="D42" s="72">
        <f>C5</f>
        <v>0</v>
      </c>
      <c r="E42" s="8"/>
    </row>
    <row r="43" spans="1:9" ht="20" customHeight="1" thickBot="1" x14ac:dyDescent="0.4">
      <c r="B43" s="52" t="s">
        <v>38</v>
      </c>
      <c r="C43" s="50">
        <f>I25</f>
        <v>2030</v>
      </c>
      <c r="D43" s="73">
        <f>I34*(1+D42)</f>
        <v>3.1129535001531252</v>
      </c>
      <c r="E43" s="8"/>
      <c r="F43" s="91" t="s">
        <v>52</v>
      </c>
      <c r="G43" s="108"/>
      <c r="H43" s="79"/>
      <c r="I43" s="109">
        <f>C7</f>
        <v>46022</v>
      </c>
    </row>
    <row r="44" spans="1:9" ht="20" customHeight="1" x14ac:dyDescent="0.35">
      <c r="B44" s="51" t="s">
        <v>31</v>
      </c>
      <c r="C44" s="50">
        <f>I25</f>
        <v>2030</v>
      </c>
      <c r="D44" s="73">
        <f>D43/(I36-D42)</f>
        <v>31.129535001531252</v>
      </c>
      <c r="E44" s="8"/>
      <c r="F44" s="18"/>
      <c r="G44" s="18"/>
      <c r="H44" s="8"/>
      <c r="I44" s="19"/>
    </row>
    <row r="45" spans="1:9" ht="20" customHeight="1" thickBot="1" x14ac:dyDescent="0.4">
      <c r="B45" s="106" t="s">
        <v>42</v>
      </c>
      <c r="C45" s="78"/>
      <c r="D45" s="107">
        <f>D44/(1+I36)^(I25-D25)</f>
        <v>19.32899205936706</v>
      </c>
      <c r="E45" s="8"/>
      <c r="F45" s="36" t="s">
        <v>44</v>
      </c>
      <c r="G45" s="55"/>
      <c r="H45" s="22"/>
      <c r="I45" s="74">
        <v>0</v>
      </c>
    </row>
    <row r="46" spans="1:9" ht="20" customHeight="1" x14ac:dyDescent="0.35">
      <c r="B46" s="18"/>
      <c r="C46" s="8"/>
      <c r="D46" s="18"/>
      <c r="E46" s="8"/>
      <c r="F46" s="36" t="s">
        <v>45</v>
      </c>
      <c r="G46" s="55"/>
      <c r="H46" s="22"/>
      <c r="I46" s="74">
        <v>0</v>
      </c>
    </row>
    <row r="47" spans="1:9" ht="20" customHeight="1" thickBot="1" x14ac:dyDescent="0.4">
      <c r="B47" s="116" t="s">
        <v>43</v>
      </c>
      <c r="C47" s="78"/>
      <c r="D47" s="107">
        <f>D39+D45</f>
        <v>30.835359838574036</v>
      </c>
      <c r="E47" s="8"/>
      <c r="F47" s="91" t="s">
        <v>46</v>
      </c>
      <c r="G47" s="108"/>
      <c r="H47" s="79"/>
      <c r="I47" s="111">
        <v>0</v>
      </c>
    </row>
    <row r="48" spans="1:9" ht="20" customHeight="1" thickBot="1" x14ac:dyDescent="0.4">
      <c r="B48" s="8"/>
      <c r="C48" s="8"/>
      <c r="D48" s="8"/>
      <c r="E48" s="8"/>
      <c r="F48" s="91" t="s">
        <v>47</v>
      </c>
      <c r="G48" s="108"/>
      <c r="H48" s="79"/>
      <c r="I48" s="110">
        <f>SUM(I45:I47)</f>
        <v>0</v>
      </c>
    </row>
    <row r="49" spans="2:9" s="47" customFormat="1" ht="25" customHeight="1" x14ac:dyDescent="0.45">
      <c r="B49" s="42" t="s">
        <v>40</v>
      </c>
      <c r="C49" s="42"/>
      <c r="D49" s="42"/>
      <c r="E49" s="41"/>
      <c r="F49" s="54"/>
      <c r="G49" s="42"/>
      <c r="H49" s="41"/>
      <c r="I49" s="48"/>
    </row>
    <row r="50" spans="2:9" ht="20" customHeight="1" x14ac:dyDescent="0.35">
      <c r="B50" s="56" t="s">
        <v>17</v>
      </c>
      <c r="C50" s="57"/>
      <c r="D50" s="76">
        <f>C6</f>
        <v>0</v>
      </c>
      <c r="E50" s="8"/>
      <c r="F50" s="36" t="s">
        <v>48</v>
      </c>
      <c r="G50" s="55"/>
      <c r="H50" s="22"/>
      <c r="I50" s="74">
        <v>0</v>
      </c>
    </row>
    <row r="51" spans="2:9" ht="20" customHeight="1" thickBot="1" x14ac:dyDescent="0.4">
      <c r="B51" s="114" t="s">
        <v>31</v>
      </c>
      <c r="C51" s="115">
        <f>I25</f>
        <v>2030</v>
      </c>
      <c r="D51" s="97">
        <f>I26*D50</f>
        <v>0</v>
      </c>
      <c r="E51" s="8"/>
      <c r="F51" s="36" t="s">
        <v>49</v>
      </c>
      <c r="G51" s="55"/>
      <c r="H51" s="22"/>
      <c r="I51" s="74">
        <v>0</v>
      </c>
    </row>
    <row r="52" spans="2:9" ht="20" customHeight="1" thickBot="1" x14ac:dyDescent="0.4">
      <c r="B52" s="98" t="s">
        <v>42</v>
      </c>
      <c r="C52" s="92"/>
      <c r="D52" s="101">
        <f>D51/(1+I36)^(I25-D25)</f>
        <v>0</v>
      </c>
      <c r="E52" s="8"/>
      <c r="F52" s="91" t="s">
        <v>50</v>
      </c>
      <c r="G52" s="108"/>
      <c r="H52" s="79"/>
      <c r="I52" s="111">
        <v>0</v>
      </c>
    </row>
    <row r="53" spans="2:9" ht="20" customHeight="1" thickBot="1" x14ac:dyDescent="0.4">
      <c r="B53" s="18"/>
      <c r="C53" s="18"/>
      <c r="D53" s="18"/>
      <c r="E53" s="8"/>
      <c r="F53" s="91" t="s">
        <v>51</v>
      </c>
      <c r="G53" s="108"/>
      <c r="H53" s="79"/>
      <c r="I53" s="110">
        <f>SUM(I50:I52)</f>
        <v>0</v>
      </c>
    </row>
    <row r="54" spans="2:9" ht="20" customHeight="1" thickBot="1" x14ac:dyDescent="0.4">
      <c r="B54" s="98" t="s">
        <v>43</v>
      </c>
      <c r="C54" s="92"/>
      <c r="D54" s="101">
        <f>D39+D52</f>
        <v>11.506367779206975</v>
      </c>
      <c r="E54" s="8"/>
      <c r="F54" s="53"/>
      <c r="G54" s="18"/>
      <c r="H54" s="8"/>
      <c r="I54" s="21"/>
    </row>
    <row r="55" spans="2:9" ht="20" customHeight="1" thickBot="1" x14ac:dyDescent="0.4">
      <c r="E55" s="8"/>
      <c r="F55" s="98" t="s">
        <v>32</v>
      </c>
      <c r="G55" s="112"/>
      <c r="H55" s="79"/>
      <c r="I55" s="113">
        <f>I48-I53</f>
        <v>0</v>
      </c>
    </row>
    <row r="56" spans="2:9" ht="20" customHeight="1" x14ac:dyDescent="0.35">
      <c r="B56" s="8"/>
      <c r="C56" s="8"/>
      <c r="D56" s="8"/>
      <c r="E56" s="18"/>
      <c r="F56" s="8"/>
      <c r="G56" s="8"/>
      <c r="H56" s="8"/>
      <c r="I56" s="8"/>
    </row>
    <row r="57" spans="2:9" s="47" customFormat="1" ht="25" customHeight="1" x14ac:dyDescent="0.45">
      <c r="E57" s="41"/>
      <c r="F57" s="42" t="s">
        <v>8</v>
      </c>
      <c r="G57" s="41"/>
      <c r="H57" s="41"/>
      <c r="I57" s="42"/>
    </row>
    <row r="58" spans="2:9" ht="20" customHeight="1" x14ac:dyDescent="0.35">
      <c r="E58" s="8"/>
      <c r="F58" s="51" t="s">
        <v>33</v>
      </c>
      <c r="G58" s="60"/>
      <c r="H58" s="49"/>
      <c r="I58" s="75">
        <v>0</v>
      </c>
    </row>
    <row r="59" spans="2:9" ht="20" customHeight="1" thickBot="1" x14ac:dyDescent="0.4">
      <c r="E59" s="8"/>
      <c r="F59" s="117" t="s">
        <v>34</v>
      </c>
      <c r="G59" s="118"/>
      <c r="H59" s="119"/>
      <c r="I59" s="120">
        <v>0</v>
      </c>
    </row>
    <row r="60" spans="2:9" ht="20" customHeight="1" thickBot="1" x14ac:dyDescent="0.4">
      <c r="E60" s="8"/>
      <c r="F60" s="106" t="s">
        <v>35</v>
      </c>
      <c r="G60" s="121"/>
      <c r="H60" s="78"/>
      <c r="I60" s="122">
        <f>SUM(I58:I59)</f>
        <v>0</v>
      </c>
    </row>
    <row r="61" spans="2:9" x14ac:dyDescent="0.35">
      <c r="E61" s="14"/>
    </row>
  </sheetData>
  <mergeCells count="4">
    <mergeCell ref="E4:F5"/>
    <mergeCell ref="G4:G5"/>
    <mergeCell ref="E7:F8"/>
    <mergeCell ref="G7:G8"/>
  </mergeCells>
  <pageMargins left="0.3" right="0.3" top="0.3" bottom="0.3" header="0" footer="0"/>
  <pageSetup scale="80" fitToHeight="0" orientation="portrait" horizontalDpi="0" verticalDpi="0"/>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4" customWidth="1"/>
    <col min="2" max="2" width="88.36328125" style="4" customWidth="1"/>
    <col min="3" max="16384" width="10.81640625" style="4"/>
  </cols>
  <sheetData>
    <row r="1" spans="2:2" ht="20" customHeight="1" x14ac:dyDescent="0.35"/>
    <row r="2" spans="2:2" ht="105" customHeight="1" x14ac:dyDescent="0.35">
      <c r="B2" s="5"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Unlevered Free Cash Flow -EX</vt:lpstr>
      <vt:lpstr>Unlevered Free Cash Flow -BLANK</vt:lpstr>
      <vt:lpstr>- Disclaimer -</vt:lpstr>
      <vt:lpstr>'Unlevered Free Cash Flow -BLANK'!Область_печати</vt:lpstr>
      <vt:lpstr>'Unlevered Free Cash Flow -EX'!Область_печати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2020-06-28T17:25:17Z</cp:lastPrinted>
  <dcterms:created xsi:type="dcterms:W3CDTF">2017-03-12T00:10:35Z</dcterms:created>
  <dcterms:modified xsi:type="dcterms:W3CDTF">2020-07-07T18:45:02Z</dcterms:modified>
</cp:coreProperties>
</file>